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30" activeTab="0"/>
  </bookViews>
  <sheets>
    <sheet name="2009Q3" sheetId="1" r:id="rId1"/>
  </sheets>
  <definedNames>
    <definedName name="_xlnm.Print_Area" localSheetId="0">'2009Q3'!$A$1:$M$505</definedName>
    <definedName name="_xlnm.Print_Titles" localSheetId="0">'2009Q3'!$1:$7</definedName>
  </definedNames>
  <calcPr fullCalcOnLoad="1"/>
</workbook>
</file>

<file path=xl/comments1.xml><?xml version="1.0" encoding="utf-8"?>
<comments xmlns="http://schemas.openxmlformats.org/spreadsheetml/2006/main">
  <authors>
    <author>Stacey Lee</author>
  </authors>
  <commentList>
    <comment ref="N181" authorId="0">
      <text>
        <r>
          <rPr>
            <b/>
            <sz val="8"/>
            <rFont val="Tahoma"/>
            <family val="0"/>
          </rPr>
          <t>Stacey Lee:</t>
        </r>
        <r>
          <rPr>
            <sz val="8"/>
            <rFont val="Tahoma"/>
            <family val="0"/>
          </rPr>
          <t xml:space="preserve">
</t>
        </r>
      </text>
    </comment>
  </commentList>
</comments>
</file>

<file path=xl/sharedStrings.xml><?xml version="1.0" encoding="utf-8"?>
<sst xmlns="http://schemas.openxmlformats.org/spreadsheetml/2006/main" count="310" uniqueCount="254">
  <si>
    <t>The figures have not been audited.</t>
  </si>
  <si>
    <t>The Directors have pleasure in announcing the following:-</t>
  </si>
  <si>
    <t>CONDENSED CONSOLIDATED INCOME STATEMENTS</t>
  </si>
  <si>
    <t>INDIVIDUAL QUARTER</t>
  </si>
  <si>
    <t>CUMULATIVE QUARTER</t>
  </si>
  <si>
    <t xml:space="preserve">Current </t>
  </si>
  <si>
    <t>Comparative</t>
  </si>
  <si>
    <t>Quarter</t>
  </si>
  <si>
    <t>Cumulative</t>
  </si>
  <si>
    <t xml:space="preserve">Cumulative </t>
  </si>
  <si>
    <t>Ended</t>
  </si>
  <si>
    <t>To Date</t>
  </si>
  <si>
    <t>NOTE</t>
  </si>
  <si>
    <t>RM’000</t>
  </si>
  <si>
    <t>Revenue</t>
  </si>
  <si>
    <t xml:space="preserve"> </t>
  </si>
  <si>
    <t>Operating expenses</t>
  </si>
  <si>
    <t>Other operating income/(expense)</t>
  </si>
  <si>
    <t xml:space="preserve">  </t>
  </si>
  <si>
    <t>Profit/(loss) from operations</t>
  </si>
  <si>
    <t>Finance costs</t>
  </si>
  <si>
    <t>Share of profit/(loss) of associated company</t>
  </si>
  <si>
    <t>Profit/(loss) before tax</t>
  </si>
  <si>
    <t>Taxation</t>
  </si>
  <si>
    <t>Profit/(loss) after tax</t>
  </si>
  <si>
    <t>Minority interest</t>
  </si>
  <si>
    <t xml:space="preserve">           </t>
  </si>
  <si>
    <t>Net profit/(loss) for the period</t>
  </si>
  <si>
    <t>Attributable to:</t>
  </si>
  <si>
    <t>Equity holders of the parent</t>
  </si>
  <si>
    <t xml:space="preserve">Earnings per share attributable to equity </t>
  </si>
  <si>
    <t xml:space="preserve">     </t>
  </si>
  <si>
    <t>holders of the parent:</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</si>
  <si>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</si>
  <si>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</si>
  <si>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</si>
  <si>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</si>
  <si>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</si>
  <si>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</si>
  <si>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</si>
  <si>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</si>
  <si>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CONDENSED CONSOLIDATED BALANCE SHEET</t>
  </si>
  <si>
    <t>FINANCIAL YEAR END</t>
  </si>
  <si>
    <t>ASSETS</t>
  </si>
  <si>
    <t>Non Current Assets</t>
  </si>
  <si>
    <t>Property, plant and equipment</t>
  </si>
  <si>
    <t>Investment in associated company</t>
  </si>
  <si>
    <t xml:space="preserve">Unquoted investments </t>
  </si>
  <si>
    <t>Current Assets</t>
  </si>
  <si>
    <t>Inventories</t>
  </si>
  <si>
    <t>Trade receivables</t>
  </si>
  <si>
    <t>Others-receivables, sundries &amp; prepayments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</si>
  <si>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</si>
  <si>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</si>
  <si>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</si>
  <si>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</si>
  <si>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</si>
  <si>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</si>
  <si>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</si>
  <si>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</si>
  <si>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</si>
  <si>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</si>
  <si>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</si>
  <si>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</si>
  <si>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Long term borrowings</t>
  </si>
  <si>
    <t>Deferred taxation</t>
  </si>
  <si>
    <t xml:space="preserve">Current Liabilities </t>
  </si>
  <si>
    <t>Trade payables</t>
  </si>
  <si>
    <t>Other payables</t>
  </si>
  <si>
    <t>Amount due to an associated company</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</si>
  <si>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</si>
  <si>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</si>
  <si>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</si>
  <si>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</si>
  <si>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</si>
  <si>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</si>
  <si>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</si>
  <si>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</si>
  <si>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</si>
  <si>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</si>
  <si>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</si>
  <si>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</si>
  <si>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CONDENSED CONSOLIDATED STATEMENTS OF CHANGES IN EQUITY</t>
  </si>
  <si>
    <t xml:space="preserve"> Attributable to equity holders of the parent</t>
  </si>
  <si>
    <t xml:space="preserve">      Distributable</t>
  </si>
  <si>
    <t xml:space="preserve">           Exchange</t>
  </si>
  <si>
    <t xml:space="preserve">Share </t>
  </si>
  <si>
    <t xml:space="preserve">   Share</t>
  </si>
  <si>
    <t>Capital</t>
  </si>
  <si>
    <t>Balance at 1 January 2008</t>
  </si>
  <si>
    <t>Appropriation for statutory reserve</t>
  </si>
  <si>
    <t>Net gain/(loss) not recognised in income statement:</t>
  </si>
  <si>
    <t>- currency translation difference</t>
  </si>
  <si>
    <t>Net profit/(loss) for the financial period</t>
  </si>
  <si>
    <t xml:space="preserve">   Premium</t>
  </si>
  <si>
    <t>Reserve</t>
  </si>
  <si>
    <t xml:space="preserve">       Statutory </t>
  </si>
  <si>
    <t xml:space="preserve">Fluctuation </t>
  </si>
  <si>
    <t>Profits</t>
  </si>
  <si>
    <t>Total</t>
  </si>
  <si>
    <t>Unappropriated</t>
  </si>
  <si>
    <t>CONDENSED CONSOLIDATED CASH FLOW STATEMENTS</t>
  </si>
  <si>
    <t>Net profit/(loss) before tax</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</si>
  <si>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</si>
  <si>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</si>
  <si>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</si>
  <si>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</si>
  <si>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</si>
  <si>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</si>
  <si>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</si>
  <si>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</si>
  <si>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</si>
  <si>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Equity investments</t>
  </si>
  <si>
    <t>- Other investments</t>
  </si>
  <si>
    <t>Financing activities</t>
  </si>
  <si>
    <t>- Transactions with owners as owners</t>
  </si>
  <si>
    <t>- Bank borrowings</t>
  </si>
  <si>
    <t>- Debt securities issued</t>
  </si>
  <si>
    <t>Net change in cash &amp; cash equivalents</t>
  </si>
  <si>
    <t>Currency translation differences</t>
  </si>
  <si>
    <t>Cash &amp; cash equivalents at beginning of year</t>
  </si>
  <si>
    <t>Cash &amp; cash equivalents at end of period</t>
  </si>
  <si>
    <t>Cash &amp; cash equivalents comprise:-</t>
  </si>
  <si>
    <t>- Bank overdraft</t>
  </si>
  <si>
    <t>- Short term deposits</t>
  </si>
  <si>
    <t>- Cash &amp; bank balances</t>
  </si>
  <si>
    <t>A.      NOTES TO THE INTERIM FINANCIAL REPORT ON CONSOLIDATED RESULTS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</si>
  <si>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</si>
  <si>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</si>
  <si>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</si>
  <si>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</si>
  <si>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</si>
  <si>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</si>
  <si>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</si>
  <si>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</si>
  <si>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</si>
  <si>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</si>
  <si>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</si>
  <si>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</si>
  <si>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</si>
  <si>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</si>
  <si>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</si>
  <si>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</si>
  <si>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</si>
  <si>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</si>
  <si>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</si>
  <si>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</si>
  <si>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</si>
  <si>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</si>
  <si>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</si>
  <si>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</si>
  <si>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</si>
  <si>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</si>
  <si>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</si>
  <si>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</si>
  <si>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</si>
  <si>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</si>
  <si>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</si>
  <si>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</si>
  <si>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</si>
  <si>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</si>
  <si>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</si>
  <si>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</si>
  <si>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</si>
  <si>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</si>
  <si>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</si>
  <si>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</si>
  <si>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</si>
  <si>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</si>
  <si>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</si>
  <si>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</si>
  <si>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</si>
  <si>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</si>
  <si>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</si>
  <si>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</si>
  <si>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</si>
  <si>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</si>
  <si>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</si>
  <si>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</si>
  <si>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</si>
  <si>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</si>
  <si>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</si>
  <si>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</si>
  <si>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</si>
  <si>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</si>
  <si>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 xml:space="preserve">    later than 2 years</t>
  </si>
  <si>
    <t xml:space="preserve">    later than 5 years</t>
  </si>
  <si>
    <t>Classified as non-current liabilities</t>
  </si>
  <si>
    <t>Term Loan – Offshore:</t>
  </si>
  <si>
    <t xml:space="preserve">Repayable later than 1 year and not </t>
  </si>
  <si>
    <t>Repayable later than 2 years and not</t>
  </si>
  <si>
    <t>B10.</t>
  </si>
  <si>
    <t>B11.</t>
  </si>
  <si>
    <t>B12.</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</si>
  <si>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</si>
  <si>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</si>
  <si>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</si>
  <si>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</si>
  <si>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</si>
  <si>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</si>
  <si>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</si>
  <si>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</si>
  <si>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</si>
  <si>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</si>
  <si>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Ng Yim Kong</t>
  </si>
  <si>
    <t>Lim Kau Chia</t>
  </si>
  <si>
    <t>Company Secretaries</t>
  </si>
  <si>
    <t xml:space="preserve">Shah Alam </t>
  </si>
  <si>
    <t>Weighted average number of ordinary shares in issue (’000)</t>
  </si>
  <si>
    <t>Basic</t>
  </si>
  <si>
    <t>Fully Diluted</t>
  </si>
  <si>
    <r>
      <t>(b)</t>
    </r>
    <r>
      <rPr>
        <sz val="7"/>
        <color indexed="8"/>
        <rFont val="Arial"/>
        <family val="2"/>
      </rPr>
      <t> </t>
    </r>
  </si>
  <si>
    <t>ii.    A corporate guarantee of USD1.0 million for its local subsidiary, Sunchirin Corporation Sdn. Bhd.</t>
  </si>
  <si>
    <t>iii.   A bank guarantee of USD0.28 million for its Indian sub-subsidiary, Sunchirin Autoparts India Pvt Ltd.</t>
  </si>
  <si>
    <t>Industry (Thailand) Ltd.</t>
  </si>
  <si>
    <t>i.     A corporate guarantee of THB134.0 million and USD2.0 million for its Thai subsidiary, Sunchirin</t>
  </si>
  <si>
    <t>N/A</t>
  </si>
  <si>
    <t>B6</t>
  </si>
  <si>
    <t>A6</t>
  </si>
  <si>
    <t>Exchange reserve</t>
  </si>
  <si>
    <t>B5</t>
  </si>
  <si>
    <t>*</t>
  </si>
  <si>
    <t>The Company has issued the following guarantees for its subsidiary to secure banking facilities:-</t>
  </si>
  <si>
    <t xml:space="preserve">    Included in the borrowings are amounts</t>
  </si>
  <si>
    <t xml:space="preserve">    denominated in foreign currency </t>
  </si>
  <si>
    <t xml:space="preserve">    FC '000</t>
  </si>
  <si>
    <t>Restated</t>
  </si>
  <si>
    <t>Retirement benefits</t>
  </si>
  <si>
    <t>Effects of adopting actuarial valuation</t>
  </si>
  <si>
    <t>As restated</t>
  </si>
  <si>
    <t>Net profit for the year</t>
  </si>
  <si>
    <t xml:space="preserve">           31/12/2008</t>
  </si>
  <si>
    <t>Balance at 1 January 2009</t>
  </si>
  <si>
    <t>i.</t>
  </si>
  <si>
    <t>ii.</t>
  </si>
  <si>
    <t>Others - Dividends payable</t>
  </si>
  <si>
    <t>These dividends were paid on 18 August 2009.</t>
  </si>
  <si>
    <t>Interim financial report for the second quarter ended 30 September 2009</t>
  </si>
  <si>
    <t>9 months</t>
  </si>
  <si>
    <t>9 months ended 30/09/2009</t>
  </si>
  <si>
    <t>Balance at 30 September 2009</t>
  </si>
  <si>
    <t>9 months ended 30/09/2008</t>
  </si>
  <si>
    <t>Balance at 30 September 2008</t>
  </si>
  <si>
    <t>Dividend paid</t>
  </si>
  <si>
    <t xml:space="preserve">9 months ended </t>
  </si>
  <si>
    <t>Treasury shares</t>
  </si>
  <si>
    <t>Treasury</t>
  </si>
  <si>
    <t>Shares</t>
  </si>
  <si>
    <t xml:space="preserve">                            Non-distributable</t>
  </si>
  <si>
    <t>18 November 2009</t>
  </si>
  <si>
    <t>Current year-to-date</t>
  </si>
  <si>
    <t>RM'000</t>
  </si>
  <si>
    <t>9 Months</t>
  </si>
  <si>
    <t>Treasury shares acquired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</si>
</sst>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THB]\ #,##0_);\([$THB]\ #,##0\)"/>
    <numFmt numFmtId="192" formatCode="[$-409]dddd\,\ mmmm\ dd\,\ yyyy"/>
    <numFmt numFmtId="193" formatCode="d/m/yy;@"/>
    <numFmt numFmtId="194" formatCode="dd/mm/yyyy;@"/>
    <numFmt numFmtId="195" formatCode="[$INR]\ #,##0"/>
    <numFmt numFmtId="196" formatCode="#,##0.0_);[Red]\(#,##0.0\)"/>
    <numFmt numFmtId="197" formatCode="0.0%"/>
  </numFmts>
  <fonts count="23">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sz val="12"/>
      <color indexed="8"/>
      <name val="Arial"/>
      <family val="2"/>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
      <sz val="10"/>
      <color indexed="10"/>
      <name val="Arial"/>
      <family val="0"/>
    </font>
    <font>
      <sz val="10"/>
      <color indexed="12"/>
      <name val="Arial"/>
      <family val="2"/>
    </font>
    <font>
      <sz val="8"/>
      <name val="Tahoma"/>
      <family val="0"/>
    </font>
    <font>
      <b/>
      <sz val="8"/>
      <name val="Tahoma"/>
      <family val="0"/>
    </font>
    <font>
      <b/>
      <sz val="8"/>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6" fillId="0" borderId="0" xfId="0" applyFont="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3" fontId="2"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5" fillId="0" borderId="0" xfId="0" applyNumberFormat="1" applyFont="1" applyAlignment="1">
      <alignment/>
    </xf>
    <xf numFmtId="0" fontId="11"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7" fillId="0" borderId="0" xfId="0" applyFont="1" applyAlignment="1">
      <alignment horizontal="right"/>
    </xf>
    <xf numFmtId="14" fontId="2" fillId="0" borderId="0" xfId="0" applyNumberFormat="1" applyFont="1" applyAlignment="1">
      <alignment/>
    </xf>
    <xf numFmtId="0" fontId="2" fillId="0" borderId="0" xfId="0" applyFont="1" applyAlignment="1">
      <alignment horizontal="justify"/>
    </xf>
    <xf numFmtId="0" fontId="7"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3" fillId="0" borderId="0" xfId="0" applyFont="1" applyAlignment="1">
      <alignment/>
    </xf>
    <xf numFmtId="0" fontId="7"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10"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9" fillId="0" borderId="0" xfId="0" applyFont="1" applyAlignment="1">
      <alignment/>
    </xf>
    <xf numFmtId="0" fontId="0" fillId="0" borderId="0" xfId="0" applyFont="1" applyAlignment="1">
      <alignment/>
    </xf>
    <xf numFmtId="0" fontId="9" fillId="0" borderId="0" xfId="0" applyFont="1" applyAlignment="1">
      <alignment horizontal="left" indent="2"/>
    </xf>
    <xf numFmtId="0" fontId="10" fillId="0" borderId="0" xfId="0" applyFont="1" applyAlignment="1">
      <alignment horizontal="left" indent="2"/>
    </xf>
    <xf numFmtId="0" fontId="3" fillId="0" borderId="0" xfId="0" applyFont="1" applyAlignment="1">
      <alignment horizontal="left"/>
    </xf>
    <xf numFmtId="0" fontId="7" fillId="0" borderId="0" xfId="0" applyFont="1" applyAlignment="1">
      <alignment/>
    </xf>
    <xf numFmtId="0" fontId="7"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9" fillId="0" borderId="0" xfId="15" applyNumberFormat="1" applyFont="1" applyAlignment="1">
      <alignment/>
    </xf>
    <xf numFmtId="175" fontId="0" fillId="0" borderId="5" xfId="15" applyNumberFormat="1" applyFont="1" applyBorder="1" applyAlignment="1">
      <alignment/>
    </xf>
    <xf numFmtId="175" fontId="0" fillId="0" borderId="0" xfId="15" applyNumberFormat="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0" xfId="15" applyNumberFormat="1" applyFont="1" applyAlignment="1">
      <alignment horizontal="right"/>
    </xf>
    <xf numFmtId="175" fontId="0" fillId="0" borderId="1" xfId="15" applyNumberFormat="1" applyFont="1" applyBorder="1" applyAlignment="1">
      <alignment/>
    </xf>
    <xf numFmtId="175" fontId="9" fillId="0" borderId="1" xfId="15" applyNumberFormat="1" applyFont="1" applyBorder="1" applyAlignment="1">
      <alignment/>
    </xf>
    <xf numFmtId="175" fontId="0" fillId="0" borderId="0" xfId="15" applyNumberFormat="1" applyFont="1" applyBorder="1" applyAlignment="1">
      <alignment/>
    </xf>
    <xf numFmtId="175" fontId="9"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5" fillId="0" borderId="0" xfId="0" applyFont="1" applyAlignment="1">
      <alignment horizontal="right"/>
    </xf>
    <xf numFmtId="175" fontId="0" fillId="0" borderId="0" xfId="15" applyNumberForma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0" fillId="0" borderId="0" xfId="0" applyAlignment="1">
      <alignment horizontal="center"/>
    </xf>
    <xf numFmtId="0" fontId="16" fillId="0" borderId="0" xfId="0" applyFont="1" applyAlignment="1">
      <alignment/>
    </xf>
    <xf numFmtId="0" fontId="16" fillId="0" borderId="0" xfId="0" applyFont="1" applyAlignment="1">
      <alignment/>
    </xf>
    <xf numFmtId="0" fontId="17" fillId="0" borderId="0" xfId="0" applyFont="1" applyAlignment="1">
      <alignment/>
    </xf>
    <xf numFmtId="3" fontId="17" fillId="0" borderId="0" xfId="0" applyNumberFormat="1" applyFont="1" applyAlignment="1">
      <alignment/>
    </xf>
    <xf numFmtId="175" fontId="16" fillId="0" borderId="0" xfId="0" applyNumberFormat="1" applyFont="1" applyAlignment="1">
      <alignment/>
    </xf>
    <xf numFmtId="175" fontId="16" fillId="0" borderId="0" xfId="0" applyNumberFormat="1" applyFont="1" applyAlignment="1">
      <alignment/>
    </xf>
    <xf numFmtId="0" fontId="16"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10" fillId="0" borderId="0" xfId="15" applyNumberFormat="1" applyFont="1" applyAlignment="1">
      <alignment horizontal="left" indent="2"/>
    </xf>
    <xf numFmtId="175" fontId="0" fillId="0" borderId="0" xfId="15" applyNumberFormat="1" applyFont="1" applyAlignment="1">
      <alignment/>
    </xf>
    <xf numFmtId="175" fontId="2" fillId="0" borderId="0" xfId="15" applyNumberFormat="1" applyFont="1" applyAlignment="1">
      <alignment/>
    </xf>
    <xf numFmtId="175" fontId="0" fillId="0" borderId="4" xfId="15" applyNumberFormat="1" applyFont="1" applyBorder="1" applyAlignment="1">
      <alignment/>
    </xf>
    <xf numFmtId="176" fontId="2" fillId="0" borderId="0" xfId="15" applyNumberFormat="1" applyFont="1" applyAlignment="1">
      <alignment/>
    </xf>
    <xf numFmtId="176" fontId="10" fillId="0" borderId="0" xfId="15" applyNumberFormat="1" applyFont="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83" fontId="0" fillId="0" borderId="0" xfId="15" applyNumberFormat="1" applyFont="1" applyAlignment="1">
      <alignment horizontal="right"/>
    </xf>
    <xf numFmtId="176" fontId="0" fillId="0" borderId="0" xfId="15" applyNumberFormat="1" applyFont="1" applyAlignment="1">
      <alignment horizontal="right"/>
    </xf>
    <xf numFmtId="176" fontId="10"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19" applyFont="1" applyAlignment="1">
      <alignment/>
    </xf>
    <xf numFmtId="0" fontId="19" fillId="0" borderId="0" xfId="0" applyFont="1" applyAlignment="1">
      <alignment/>
    </xf>
    <xf numFmtId="175" fontId="19" fillId="0" borderId="0" xfId="0" applyNumberFormat="1" applyFont="1" applyAlignment="1">
      <alignment/>
    </xf>
    <xf numFmtId="0" fontId="0" fillId="0" borderId="0" xfId="0" applyFill="1" applyAlignment="1">
      <alignment/>
    </xf>
    <xf numFmtId="9" fontId="0" fillId="0" borderId="0" xfId="19" applyAlignment="1">
      <alignment/>
    </xf>
    <xf numFmtId="0" fontId="18" fillId="0" borderId="0" xfId="0" applyFont="1" applyFill="1" applyAlignment="1">
      <alignment/>
    </xf>
    <xf numFmtId="194" fontId="2" fillId="0" borderId="0" xfId="0" applyNumberFormat="1" applyFont="1" applyAlignment="1">
      <alignment horizontal="right"/>
    </xf>
    <xf numFmtId="194" fontId="0" fillId="0" borderId="0" xfId="0" applyNumberFormat="1" applyFont="1" applyAlignment="1">
      <alignment horizontal="right"/>
    </xf>
    <xf numFmtId="194" fontId="0" fillId="0" borderId="0" xfId="0" applyNumberFormat="1" applyFont="1" applyAlignment="1">
      <alignment/>
    </xf>
    <xf numFmtId="175" fontId="0" fillId="0" borderId="0" xfId="0" applyNumberFormat="1" applyFont="1" applyAlignment="1">
      <alignment/>
    </xf>
    <xf numFmtId="0" fontId="18" fillId="0" borderId="0" xfId="0" applyFont="1" applyAlignment="1">
      <alignment/>
    </xf>
    <xf numFmtId="175" fontId="18" fillId="0" borderId="0" xfId="0" applyNumberFormat="1" applyFont="1" applyAlignment="1">
      <alignment/>
    </xf>
    <xf numFmtId="9" fontId="2" fillId="0" borderId="0" xfId="19" applyFont="1" applyAlignment="1">
      <alignment horizontal="center"/>
    </xf>
    <xf numFmtId="9" fontId="2" fillId="0" borderId="0" xfId="19" applyFont="1" applyAlignment="1">
      <alignment/>
    </xf>
    <xf numFmtId="175" fontId="0" fillId="0" borderId="0" xfId="0" applyNumberFormat="1" applyAlignment="1">
      <alignment/>
    </xf>
    <xf numFmtId="43" fontId="0" fillId="0" borderId="0" xfId="15" applyNumberFormat="1" applyFont="1" applyAlignment="1">
      <alignment horizontal="center"/>
    </xf>
    <xf numFmtId="14" fontId="18" fillId="0" borderId="0" xfId="0" applyNumberFormat="1" applyFont="1" applyAlignment="1">
      <alignment/>
    </xf>
    <xf numFmtId="0" fontId="19" fillId="0" borderId="0" xfId="0" applyFont="1" applyAlignment="1">
      <alignment/>
    </xf>
    <xf numFmtId="43" fontId="19" fillId="0" borderId="0" xfId="0" applyNumberFormat="1" applyFont="1" applyAlignment="1">
      <alignment/>
    </xf>
    <xf numFmtId="0" fontId="9" fillId="0" borderId="0" xfId="0" applyFont="1" applyAlignment="1">
      <alignment horizontal="center"/>
    </xf>
    <xf numFmtId="175" fontId="2" fillId="0" borderId="7" xfId="15" applyNumberFormat="1" applyFont="1" applyBorder="1" applyAlignment="1">
      <alignment/>
    </xf>
    <xf numFmtId="175" fontId="0" fillId="0" borderId="7" xfId="15" applyNumberFormat="1" applyFont="1" applyBorder="1" applyAlignment="1">
      <alignment/>
    </xf>
    <xf numFmtId="175" fontId="2" fillId="0" borderId="8" xfId="15" applyNumberFormat="1" applyFont="1" applyBorder="1" applyAlignment="1">
      <alignment/>
    </xf>
    <xf numFmtId="175" fontId="0" fillId="0" borderId="9" xfId="15" applyNumberFormat="1" applyFont="1" applyBorder="1" applyAlignment="1">
      <alignment/>
    </xf>
    <xf numFmtId="175" fontId="2" fillId="0" borderId="10" xfId="15" applyNumberFormat="1" applyFont="1" applyBorder="1" applyAlignment="1">
      <alignment/>
    </xf>
    <xf numFmtId="175" fontId="0" fillId="0" borderId="11" xfId="15" applyNumberFormat="1" applyFont="1" applyBorder="1" applyAlignment="1">
      <alignment/>
    </xf>
    <xf numFmtId="3" fontId="18" fillId="0" borderId="0" xfId="0" applyNumberFormat="1" applyFont="1" applyAlignment="1">
      <alignment horizontal="right"/>
    </xf>
    <xf numFmtId="0" fontId="18" fillId="0" borderId="0" xfId="0" applyFont="1" applyAlignment="1">
      <alignment/>
    </xf>
    <xf numFmtId="175" fontId="18" fillId="0" borderId="0" xfId="0" applyNumberFormat="1" applyFont="1" applyAlignment="1">
      <alignment/>
    </xf>
    <xf numFmtId="0" fontId="18" fillId="0" borderId="0" xfId="0" applyFont="1" applyAlignment="1">
      <alignment/>
    </xf>
    <xf numFmtId="14" fontId="18" fillId="0" borderId="0" xfId="0" applyNumberFormat="1" applyFont="1" applyAlignment="1">
      <alignment/>
    </xf>
    <xf numFmtId="195" fontId="0" fillId="0" borderId="0" xfId="15" applyNumberFormat="1" applyFont="1" applyAlignment="1">
      <alignment/>
    </xf>
    <xf numFmtId="175" fontId="0" fillId="0" borderId="6" xfId="15" applyNumberFormat="1" applyFont="1" applyBorder="1" applyAlignment="1">
      <alignment/>
    </xf>
    <xf numFmtId="0" fontId="0" fillId="0" borderId="0" xfId="0" applyAlignment="1" quotePrefix="1">
      <alignment/>
    </xf>
    <xf numFmtId="175" fontId="0" fillId="0" borderId="5" xfId="0" applyNumberFormat="1" applyFont="1" applyBorder="1" applyAlignment="1">
      <alignment/>
    </xf>
    <xf numFmtId="175" fontId="0" fillId="0" borderId="7" xfId="0" applyNumberFormat="1" applyFont="1" applyBorder="1" applyAlignment="1">
      <alignment/>
    </xf>
    <xf numFmtId="0" fontId="13" fillId="0" borderId="0" xfId="0" applyFont="1" applyAlignment="1">
      <alignment horizontal="right"/>
    </xf>
    <xf numFmtId="0" fontId="0" fillId="0" borderId="0" xfId="0" applyAlignment="1">
      <alignment horizontal="right"/>
    </xf>
    <xf numFmtId="175" fontId="0" fillId="0" borderId="0" xfId="0" applyNumberFormat="1" applyBorder="1" applyAlignment="1">
      <alignment/>
    </xf>
    <xf numFmtId="175" fontId="0" fillId="0" borderId="6" xfId="0" applyNumberFormat="1" applyBorder="1" applyAlignment="1">
      <alignment/>
    </xf>
    <xf numFmtId="14" fontId="16" fillId="0" borderId="0" xfId="0" applyNumberFormat="1" applyFont="1" applyAlignment="1">
      <alignment/>
    </xf>
    <xf numFmtId="197" fontId="18" fillId="0" borderId="0" xfId="19" applyNumberFormat="1" applyFont="1" applyAlignment="1">
      <alignment/>
    </xf>
    <xf numFmtId="2" fontId="16" fillId="0" borderId="0" xfId="0" applyNumberFormat="1" applyFont="1" applyAlignment="1">
      <alignment/>
    </xf>
    <xf numFmtId="0" fontId="15" fillId="0" borderId="0" xfId="0" applyFont="1" applyAlignment="1">
      <alignment horizontal="left"/>
    </xf>
    <xf numFmtId="0" fontId="9" fillId="0" borderId="0" xfId="0" applyFont="1" applyAlignment="1">
      <alignment horizontal="center"/>
    </xf>
    <xf numFmtId="15" fontId="7" fillId="0" borderId="0" xfId="0" applyNumberFormat="1" applyFont="1" applyAlignment="1" quotePrefix="1">
      <alignment horizontal="left"/>
    </xf>
    <xf numFmtId="0" fontId="13" fillId="0" borderId="0" xfId="0" applyFont="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xdr:from>
      <xdr:col>1</xdr:col>
      <xdr:colOff>0</xdr:colOff>
      <xdr:row>59</xdr:row>
      <xdr:rowOff>28575</xdr:rowOff>
    </xdr:from>
    <xdr:to>
      <xdr:col>12</xdr:col>
      <xdr:colOff>19050</xdr:colOff>
      <xdr:row>61</xdr:row>
      <xdr:rowOff>85725</xdr:rowOff>
    </xdr:to>
    <xdr:sp>
      <xdr:nvSpPr>
        <xdr:cNvPr id="2" name="Rectangle 5"/>
        <xdr:cNvSpPr>
          <a:spLocks/>
        </xdr:cNvSpPr>
      </xdr:nvSpPr>
      <xdr:spPr>
        <a:xfrm>
          <a:off x="238125" y="9753600"/>
          <a:ext cx="7096125" cy="381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1</xdr:col>
      <xdr:colOff>0</xdr:colOff>
      <xdr:row>123</xdr:row>
      <xdr:rowOff>28575</xdr:rowOff>
    </xdr:from>
    <xdr:to>
      <xdr:col>12</xdr:col>
      <xdr:colOff>19050</xdr:colOff>
      <xdr:row>126</xdr:row>
      <xdr:rowOff>66675</xdr:rowOff>
    </xdr:to>
    <xdr:sp>
      <xdr:nvSpPr>
        <xdr:cNvPr id="3" name="Rectangle 8"/>
        <xdr:cNvSpPr>
          <a:spLocks/>
        </xdr:cNvSpPr>
      </xdr:nvSpPr>
      <xdr:spPr>
        <a:xfrm>
          <a:off x="238125" y="20173950"/>
          <a:ext cx="7096125"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Report of the Group for the year ended 31 December 2008.</a:t>
          </a:r>
        </a:p>
      </xdr:txBody>
    </xdr:sp>
    <xdr:clientData/>
  </xdr:twoCellAnchor>
  <xdr:twoCellAnchor>
    <xdr:from>
      <xdr:col>7</xdr:col>
      <xdr:colOff>47625</xdr:colOff>
      <xdr:row>134</xdr:row>
      <xdr:rowOff>95250</xdr:rowOff>
    </xdr:from>
    <xdr:to>
      <xdr:col>8</xdr:col>
      <xdr:colOff>419100</xdr:colOff>
      <xdr:row>134</xdr:row>
      <xdr:rowOff>95250</xdr:rowOff>
    </xdr:to>
    <xdr:sp>
      <xdr:nvSpPr>
        <xdr:cNvPr id="4" name="Line 9"/>
        <xdr:cNvSpPr>
          <a:spLocks/>
        </xdr:cNvSpPr>
      </xdr:nvSpPr>
      <xdr:spPr>
        <a:xfrm flipH="1" flipV="1">
          <a:off x="3409950" y="22021800"/>
          <a:ext cx="11620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657225</xdr:colOff>
      <xdr:row>134</xdr:row>
      <xdr:rowOff>95250</xdr:rowOff>
    </xdr:from>
    <xdr:to>
      <xdr:col>10</xdr:col>
      <xdr:colOff>790575</xdr:colOff>
      <xdr:row>134</xdr:row>
      <xdr:rowOff>95250</xdr:rowOff>
    </xdr:to>
    <xdr:sp>
      <xdr:nvSpPr>
        <xdr:cNvPr id="5" name="Line 10"/>
        <xdr:cNvSpPr>
          <a:spLocks/>
        </xdr:cNvSpPr>
      </xdr:nvSpPr>
      <xdr:spPr>
        <a:xfrm>
          <a:off x="5600700" y="22021800"/>
          <a:ext cx="9239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133</xdr:row>
      <xdr:rowOff>76200</xdr:rowOff>
    </xdr:from>
    <xdr:to>
      <xdr:col>7</xdr:col>
      <xdr:colOff>9525</xdr:colOff>
      <xdr:row>133</xdr:row>
      <xdr:rowOff>76200</xdr:rowOff>
    </xdr:to>
    <xdr:sp>
      <xdr:nvSpPr>
        <xdr:cNvPr id="6" name="Line 11"/>
        <xdr:cNvSpPr>
          <a:spLocks/>
        </xdr:cNvSpPr>
      </xdr:nvSpPr>
      <xdr:spPr>
        <a:xfrm flipH="1" flipV="1">
          <a:off x="2600325" y="21840825"/>
          <a:ext cx="7715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790575</xdr:colOff>
      <xdr:row>133</xdr:row>
      <xdr:rowOff>85725</xdr:rowOff>
    </xdr:from>
    <xdr:to>
      <xdr:col>10</xdr:col>
      <xdr:colOff>790575</xdr:colOff>
      <xdr:row>133</xdr:row>
      <xdr:rowOff>85725</xdr:rowOff>
    </xdr:to>
    <xdr:sp>
      <xdr:nvSpPr>
        <xdr:cNvPr id="7" name="Line 12"/>
        <xdr:cNvSpPr>
          <a:spLocks/>
        </xdr:cNvSpPr>
      </xdr:nvSpPr>
      <xdr:spPr>
        <a:xfrm>
          <a:off x="5734050" y="21850350"/>
          <a:ext cx="79057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166</xdr:row>
      <xdr:rowOff>28575</xdr:rowOff>
    </xdr:from>
    <xdr:to>
      <xdr:col>12</xdr:col>
      <xdr:colOff>19050</xdr:colOff>
      <xdr:row>168</xdr:row>
      <xdr:rowOff>66675</xdr:rowOff>
    </xdr:to>
    <xdr:sp>
      <xdr:nvSpPr>
        <xdr:cNvPr id="8" name="Rectangle 13"/>
        <xdr:cNvSpPr>
          <a:spLocks/>
        </xdr:cNvSpPr>
      </xdr:nvSpPr>
      <xdr:spPr>
        <a:xfrm>
          <a:off x="238125" y="27174825"/>
          <a:ext cx="7096125"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1</xdr:col>
      <xdr:colOff>0</xdr:colOff>
      <xdr:row>221</xdr:row>
      <xdr:rowOff>28575</xdr:rowOff>
    </xdr:from>
    <xdr:to>
      <xdr:col>11</xdr:col>
      <xdr:colOff>790575</xdr:colOff>
      <xdr:row>223</xdr:row>
      <xdr:rowOff>66675</xdr:rowOff>
    </xdr:to>
    <xdr:sp>
      <xdr:nvSpPr>
        <xdr:cNvPr id="9" name="Rectangle 14"/>
        <xdr:cNvSpPr>
          <a:spLocks/>
        </xdr:cNvSpPr>
      </xdr:nvSpPr>
      <xdr:spPr>
        <a:xfrm>
          <a:off x="238125" y="36118800"/>
          <a:ext cx="7077075"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Cash Flow Statements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2</xdr:col>
      <xdr:colOff>0</xdr:colOff>
      <xdr:row>230</xdr:row>
      <xdr:rowOff>9525</xdr:rowOff>
    </xdr:from>
    <xdr:to>
      <xdr:col>12</xdr:col>
      <xdr:colOff>19050</xdr:colOff>
      <xdr:row>241</xdr:row>
      <xdr:rowOff>142875</xdr:rowOff>
    </xdr:to>
    <xdr:sp>
      <xdr:nvSpPr>
        <xdr:cNvPr id="10" name="Rectangle 16"/>
        <xdr:cNvSpPr>
          <a:spLocks/>
        </xdr:cNvSpPr>
      </xdr:nvSpPr>
      <xdr:spPr>
        <a:xfrm>
          <a:off x="628650" y="37557075"/>
          <a:ext cx="6705600" cy="19145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Bursa Malaysia Securities Berhad ("Bursa Malaysia") Listing Requirements, and should be read in conjunction with the Group’s annual audited financial statements for the year ended 31 December 2008.
The accounting policies and methods of computation followed in this interim financial report are consistent with those adopted in the most recent annual audited financial statement for the year ended 31 December 2008.  
The Group will apply FRS 139 when it becomes effective on 1 January 2010.  The impact of applying FRS 139 on the financial statements of the Group is not disclosed by virtue of the exemption given in paragraph 103AB of FRS 139.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243</xdr:row>
      <xdr:rowOff>9525</xdr:rowOff>
    </xdr:from>
    <xdr:to>
      <xdr:col>12</xdr:col>
      <xdr:colOff>19050</xdr:colOff>
      <xdr:row>246</xdr:row>
      <xdr:rowOff>104775</xdr:rowOff>
    </xdr:to>
    <xdr:sp>
      <xdr:nvSpPr>
        <xdr:cNvPr id="11" name="Rectangle 17"/>
        <xdr:cNvSpPr>
          <a:spLocks/>
        </xdr:cNvSpPr>
      </xdr:nvSpPr>
      <xdr:spPr>
        <a:xfrm>
          <a:off x="628650" y="39662100"/>
          <a:ext cx="6705600"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2008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248</xdr:row>
      <xdr:rowOff>9525</xdr:rowOff>
    </xdr:from>
    <xdr:to>
      <xdr:col>12</xdr:col>
      <xdr:colOff>19050</xdr:colOff>
      <xdr:row>250</xdr:row>
      <xdr:rowOff>114300</xdr:rowOff>
    </xdr:to>
    <xdr:sp>
      <xdr:nvSpPr>
        <xdr:cNvPr id="12" name="Rectangle 18"/>
        <xdr:cNvSpPr>
          <a:spLocks/>
        </xdr:cNvSpPr>
      </xdr:nvSpPr>
      <xdr:spPr>
        <a:xfrm>
          <a:off x="628650" y="40471725"/>
          <a:ext cx="6705600"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252</xdr:row>
      <xdr:rowOff>9525</xdr:rowOff>
    </xdr:from>
    <xdr:to>
      <xdr:col>12</xdr:col>
      <xdr:colOff>19050</xdr:colOff>
      <xdr:row>256</xdr:row>
      <xdr:rowOff>66675</xdr:rowOff>
    </xdr:to>
    <xdr:sp>
      <xdr:nvSpPr>
        <xdr:cNvPr id="13" name="Rectangle 19"/>
        <xdr:cNvSpPr>
          <a:spLocks/>
        </xdr:cNvSpPr>
      </xdr:nvSpPr>
      <xdr:spPr>
        <a:xfrm>
          <a:off x="628650" y="41119425"/>
          <a:ext cx="6705600"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period year-to-date ended 30 September 2009 except for the RM0.75 million allowance made for the diminution in value of the Company’s investment in CSE Multimedia Technologies Sdn. Bhd.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258</xdr:row>
      <xdr:rowOff>9525</xdr:rowOff>
    </xdr:from>
    <xdr:to>
      <xdr:col>12</xdr:col>
      <xdr:colOff>19050</xdr:colOff>
      <xdr:row>261</xdr:row>
      <xdr:rowOff>114300</xdr:rowOff>
    </xdr:to>
    <xdr:sp>
      <xdr:nvSpPr>
        <xdr:cNvPr id="14" name="Rectangle 20"/>
        <xdr:cNvSpPr>
          <a:spLocks/>
        </xdr:cNvSpPr>
      </xdr:nvSpPr>
      <xdr:spPr>
        <a:xfrm>
          <a:off x="628650" y="42090975"/>
          <a:ext cx="6705600"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263</xdr:row>
      <xdr:rowOff>9525</xdr:rowOff>
    </xdr:from>
    <xdr:to>
      <xdr:col>12</xdr:col>
      <xdr:colOff>19050</xdr:colOff>
      <xdr:row>271</xdr:row>
      <xdr:rowOff>9525</xdr:rowOff>
    </xdr:to>
    <xdr:sp>
      <xdr:nvSpPr>
        <xdr:cNvPr id="15" name="Rectangle 21"/>
        <xdr:cNvSpPr>
          <a:spLocks/>
        </xdr:cNvSpPr>
      </xdr:nvSpPr>
      <xdr:spPr>
        <a:xfrm>
          <a:off x="628650" y="42900600"/>
          <a:ext cx="6705600" cy="12954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quarter ended 30 September 2009 except for the buy back of its own 7,000 issued share capital from the open market on 1 July 2009. The repurchased transaction was financed by internally generated funds. The shares repurchased are being held as treasury shares in accordance to the requirement of Section 67A of the Companies Act, 1965.  As at 30 September 2009, the number of outstanding shares in issue and fully paid is 40,950,000 ordinary shares of RM1.00 each.</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272</xdr:row>
      <xdr:rowOff>9525</xdr:rowOff>
    </xdr:from>
    <xdr:to>
      <xdr:col>12</xdr:col>
      <xdr:colOff>19050</xdr:colOff>
      <xdr:row>274</xdr:row>
      <xdr:rowOff>114300</xdr:rowOff>
    </xdr:to>
    <xdr:sp>
      <xdr:nvSpPr>
        <xdr:cNvPr id="16" name="Rectangle 22"/>
        <xdr:cNvSpPr>
          <a:spLocks/>
        </xdr:cNvSpPr>
      </xdr:nvSpPr>
      <xdr:spPr>
        <a:xfrm>
          <a:off x="628650" y="44357925"/>
          <a:ext cx="6705600"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 Company has paid the following dividend during the financial year-to-date:-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283</xdr:row>
      <xdr:rowOff>0</xdr:rowOff>
    </xdr:from>
    <xdr:to>
      <xdr:col>12</xdr:col>
      <xdr:colOff>28575</xdr:colOff>
      <xdr:row>286</xdr:row>
      <xdr:rowOff>104775</xdr:rowOff>
    </xdr:to>
    <xdr:sp>
      <xdr:nvSpPr>
        <xdr:cNvPr id="17" name="Rectangle 23"/>
        <xdr:cNvSpPr>
          <a:spLocks/>
        </xdr:cNvSpPr>
      </xdr:nvSpPr>
      <xdr:spPr>
        <a:xfrm>
          <a:off x="638175" y="46148625"/>
          <a:ext cx="6705600"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299</xdr:row>
      <xdr:rowOff>9525</xdr:rowOff>
    </xdr:from>
    <xdr:to>
      <xdr:col>12</xdr:col>
      <xdr:colOff>19050</xdr:colOff>
      <xdr:row>301</xdr:row>
      <xdr:rowOff>133350</xdr:rowOff>
    </xdr:to>
    <xdr:sp>
      <xdr:nvSpPr>
        <xdr:cNvPr id="18" name="Rectangle 24"/>
        <xdr:cNvSpPr>
          <a:spLocks/>
        </xdr:cNvSpPr>
      </xdr:nvSpPr>
      <xdr:spPr>
        <a:xfrm>
          <a:off x="628650" y="48768000"/>
          <a:ext cx="6705600"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303</xdr:row>
      <xdr:rowOff>9525</xdr:rowOff>
    </xdr:from>
    <xdr:to>
      <xdr:col>12</xdr:col>
      <xdr:colOff>19050</xdr:colOff>
      <xdr:row>308</xdr:row>
      <xdr:rowOff>19050</xdr:rowOff>
    </xdr:to>
    <xdr:sp>
      <xdr:nvSpPr>
        <xdr:cNvPr id="19" name="Rectangle 25"/>
        <xdr:cNvSpPr>
          <a:spLocks/>
        </xdr:cNvSpPr>
      </xdr:nvSpPr>
      <xdr:spPr>
        <a:xfrm>
          <a:off x="628650" y="49415700"/>
          <a:ext cx="6705600"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11 November 2009,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309</xdr:row>
      <xdr:rowOff>9525</xdr:rowOff>
    </xdr:from>
    <xdr:to>
      <xdr:col>12</xdr:col>
      <xdr:colOff>19050</xdr:colOff>
      <xdr:row>311</xdr:row>
      <xdr:rowOff>104775</xdr:rowOff>
    </xdr:to>
    <xdr:sp>
      <xdr:nvSpPr>
        <xdr:cNvPr id="20" name="Rectangle 26"/>
        <xdr:cNvSpPr>
          <a:spLocks/>
        </xdr:cNvSpPr>
      </xdr:nvSpPr>
      <xdr:spPr>
        <a:xfrm>
          <a:off x="628650" y="50387250"/>
          <a:ext cx="6705600"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313</xdr:row>
      <xdr:rowOff>9525</xdr:rowOff>
    </xdr:from>
    <xdr:to>
      <xdr:col>12</xdr:col>
      <xdr:colOff>19050</xdr:colOff>
      <xdr:row>317</xdr:row>
      <xdr:rowOff>66675</xdr:rowOff>
    </xdr:to>
    <xdr:sp>
      <xdr:nvSpPr>
        <xdr:cNvPr id="21" name="Rectangle 27"/>
        <xdr:cNvSpPr>
          <a:spLocks/>
        </xdr:cNvSpPr>
      </xdr:nvSpPr>
      <xdr:spPr>
        <a:xfrm>
          <a:off x="628650" y="51034950"/>
          <a:ext cx="6705600"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11 November 2009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340</xdr:row>
      <xdr:rowOff>9525</xdr:rowOff>
    </xdr:from>
    <xdr:to>
      <xdr:col>12</xdr:col>
      <xdr:colOff>19050</xdr:colOff>
      <xdr:row>349</xdr:row>
      <xdr:rowOff>0</xdr:rowOff>
    </xdr:to>
    <xdr:sp>
      <xdr:nvSpPr>
        <xdr:cNvPr id="22" name="Rectangle 28"/>
        <xdr:cNvSpPr>
          <a:spLocks/>
        </xdr:cNvSpPr>
      </xdr:nvSpPr>
      <xdr:spPr>
        <a:xfrm>
          <a:off x="628650" y="55445025"/>
          <a:ext cx="6705600" cy="14478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Group’s turnover for the quarter under review was lower at RM33.44 million compared to RM36.70 million for the corresponding period last year.  The Group achieved a profit before tax at RM2.77 million in the current quarter compared to a profit before tax of RM2.79 million for the corresponding period last year. During the review quarter, both the Malaysian and Thai operations registered lower demand compare to the corresponding period last year.  The Indian operation had incurred a loss of RM0.42 million while the associated company in China contributed a profit of RM0.27.  The Company had provided an allowance of RM0.25 million for diminution in value of the Company’s investment in CSE Multimedia Technologies Sdn Bhd (“CMT”). </a:t>
          </a:r>
        </a:p>
      </xdr:txBody>
    </xdr:sp>
    <xdr:clientData/>
  </xdr:twoCellAnchor>
  <xdr:twoCellAnchor>
    <xdr:from>
      <xdr:col>2</xdr:col>
      <xdr:colOff>0</xdr:colOff>
      <xdr:row>350</xdr:row>
      <xdr:rowOff>9525</xdr:rowOff>
    </xdr:from>
    <xdr:to>
      <xdr:col>12</xdr:col>
      <xdr:colOff>19050</xdr:colOff>
      <xdr:row>360</xdr:row>
      <xdr:rowOff>19050</xdr:rowOff>
    </xdr:to>
    <xdr:sp>
      <xdr:nvSpPr>
        <xdr:cNvPr id="23" name="Rectangle 29"/>
        <xdr:cNvSpPr>
          <a:spLocks/>
        </xdr:cNvSpPr>
      </xdr:nvSpPr>
      <xdr:spPr>
        <a:xfrm>
          <a:off x="628650" y="57064275"/>
          <a:ext cx="6705600" cy="16287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global economic crisis had resulted in massive overhang of inventory has now started to show signs of recovery.  Measures taken by governments worldwide which included incentives, rebates and subsidies stimulus to reduce the global inventory glut had provided relief for the industry.  The Group registered a higher turnover of RM33.44 million compared to RM28.87 million in the preceding quarter. Profit before tax increased to RM2.77 million from RM1.12 million achieved previously. The share of profit from the associated company in China also increased to RM0.27 million compared with RM0.20 million in the preceding quarter. The Indian operation however incurred a loss before tax of RM0.42 million compared to profit before tax of RM0.29 million the previous quarter due to higher operating cost.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361</xdr:row>
      <xdr:rowOff>9525</xdr:rowOff>
    </xdr:from>
    <xdr:to>
      <xdr:col>12</xdr:col>
      <xdr:colOff>19050</xdr:colOff>
      <xdr:row>365</xdr:row>
      <xdr:rowOff>47625</xdr:rowOff>
    </xdr:to>
    <xdr:sp>
      <xdr:nvSpPr>
        <xdr:cNvPr id="24" name="Rectangle 30"/>
        <xdr:cNvSpPr>
          <a:spLocks/>
        </xdr:cNvSpPr>
      </xdr:nvSpPr>
      <xdr:spPr>
        <a:xfrm>
          <a:off x="628650" y="58845450"/>
          <a:ext cx="6705600" cy="6858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2009
</a:t>
          </a:r>
          <a:r>
            <a:rPr lang="en-US" cap="none" sz="1000" b="0" i="0" u="none" baseline="0">
              <a:solidFill>
                <a:srgbClr val="000000"/>
              </a:solidFill>
              <a:latin typeface="Arial"/>
              <a:ea typeface="Arial"/>
              <a:cs typeface="Arial"/>
            </a:rPr>
            <a:t>The Group will continue to focus on its core competencies and improve its competitiveness in this challenging time.  Barring unforeseen circumstances the Group is expected to maintain its positive results for the current financial year albeit at a lower level.</a:t>
          </a:r>
          <a:r>
            <a:rPr lang="en-US" cap="none" sz="1000" b="0" i="0" u="none" baseline="0">
              <a:latin typeface="Arial"/>
              <a:ea typeface="Arial"/>
              <a:cs typeface="Arial"/>
            </a:rPr>
            <a:t>
</a:t>
          </a:r>
        </a:p>
      </xdr:txBody>
    </xdr:sp>
    <xdr:clientData/>
  </xdr:twoCellAnchor>
  <xdr:twoCellAnchor>
    <xdr:from>
      <xdr:col>2</xdr:col>
      <xdr:colOff>0</xdr:colOff>
      <xdr:row>367</xdr:row>
      <xdr:rowOff>9525</xdr:rowOff>
    </xdr:from>
    <xdr:to>
      <xdr:col>12</xdr:col>
      <xdr:colOff>19050</xdr:colOff>
      <xdr:row>370</xdr:row>
      <xdr:rowOff>47625</xdr:rowOff>
    </xdr:to>
    <xdr:sp>
      <xdr:nvSpPr>
        <xdr:cNvPr id="25" name="Rectangle 31"/>
        <xdr:cNvSpPr>
          <a:spLocks/>
        </xdr:cNvSpPr>
      </xdr:nvSpPr>
      <xdr:spPr>
        <a:xfrm>
          <a:off x="628650" y="59817000"/>
          <a:ext cx="6705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371</xdr:row>
      <xdr:rowOff>9525</xdr:rowOff>
    </xdr:from>
    <xdr:to>
      <xdr:col>12</xdr:col>
      <xdr:colOff>19050</xdr:colOff>
      <xdr:row>373</xdr:row>
      <xdr:rowOff>95250</xdr:rowOff>
    </xdr:to>
    <xdr:sp>
      <xdr:nvSpPr>
        <xdr:cNvPr id="26" name="Rectangle 32"/>
        <xdr:cNvSpPr>
          <a:spLocks/>
        </xdr:cNvSpPr>
      </xdr:nvSpPr>
      <xdr:spPr>
        <a:xfrm>
          <a:off x="628650" y="60464700"/>
          <a:ext cx="6705600"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387</xdr:row>
      <xdr:rowOff>9525</xdr:rowOff>
    </xdr:from>
    <xdr:to>
      <xdr:col>12</xdr:col>
      <xdr:colOff>19050</xdr:colOff>
      <xdr:row>397</xdr:row>
      <xdr:rowOff>38100</xdr:rowOff>
    </xdr:to>
    <xdr:sp>
      <xdr:nvSpPr>
        <xdr:cNvPr id="27" name="Rectangle 33"/>
        <xdr:cNvSpPr>
          <a:spLocks/>
        </xdr:cNvSpPr>
      </xdr:nvSpPr>
      <xdr:spPr>
        <a:xfrm>
          <a:off x="628650" y="63074550"/>
          <a:ext cx="6705600" cy="1647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and also another 7 years tax exempt promotion privileges for its third qualifying project effective from 7 January 2008 to 6 January 2014.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398</xdr:row>
      <xdr:rowOff>9525</xdr:rowOff>
    </xdr:from>
    <xdr:to>
      <xdr:col>12</xdr:col>
      <xdr:colOff>19050</xdr:colOff>
      <xdr:row>400</xdr:row>
      <xdr:rowOff>95250</xdr:rowOff>
    </xdr:to>
    <xdr:sp>
      <xdr:nvSpPr>
        <xdr:cNvPr id="28" name="Rectangle 34"/>
        <xdr:cNvSpPr>
          <a:spLocks/>
        </xdr:cNvSpPr>
      </xdr:nvSpPr>
      <xdr:spPr>
        <a:xfrm>
          <a:off x="628650" y="64855725"/>
          <a:ext cx="6705600"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investment and/or properties for the quarter ended 30 September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402</xdr:row>
      <xdr:rowOff>9525</xdr:rowOff>
    </xdr:from>
    <xdr:to>
      <xdr:col>12</xdr:col>
      <xdr:colOff>19050</xdr:colOff>
      <xdr:row>405</xdr:row>
      <xdr:rowOff>123825</xdr:rowOff>
    </xdr:to>
    <xdr:sp>
      <xdr:nvSpPr>
        <xdr:cNvPr id="29" name="Rectangle 35"/>
        <xdr:cNvSpPr>
          <a:spLocks/>
        </xdr:cNvSpPr>
      </xdr:nvSpPr>
      <xdr:spPr>
        <a:xfrm>
          <a:off x="628650" y="65503425"/>
          <a:ext cx="6705600"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407</xdr:row>
      <xdr:rowOff>9525</xdr:rowOff>
    </xdr:from>
    <xdr:to>
      <xdr:col>12</xdr:col>
      <xdr:colOff>19050</xdr:colOff>
      <xdr:row>411</xdr:row>
      <xdr:rowOff>114300</xdr:rowOff>
    </xdr:to>
    <xdr:sp>
      <xdr:nvSpPr>
        <xdr:cNvPr id="30" name="Rectangle 36"/>
        <xdr:cNvSpPr>
          <a:spLocks/>
        </xdr:cNvSpPr>
      </xdr:nvSpPr>
      <xdr:spPr>
        <a:xfrm>
          <a:off x="628650" y="66313050"/>
          <a:ext cx="6705600" cy="7524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11 November 2009 (latest practicable date which is not earlier than 7 days from the date of issue of this interim report) other than the proposed share buy-back scheme approved by shareholders in the Twenty-Second Annual General Meeting of the Company.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413</xdr:row>
      <xdr:rowOff>9525</xdr:rowOff>
    </xdr:from>
    <xdr:to>
      <xdr:col>12</xdr:col>
      <xdr:colOff>19050</xdr:colOff>
      <xdr:row>415</xdr:row>
      <xdr:rowOff>104775</xdr:rowOff>
    </xdr:to>
    <xdr:sp>
      <xdr:nvSpPr>
        <xdr:cNvPr id="31" name="Rectangle 37"/>
        <xdr:cNvSpPr>
          <a:spLocks/>
        </xdr:cNvSpPr>
      </xdr:nvSpPr>
      <xdr:spPr>
        <a:xfrm>
          <a:off x="628650" y="67284600"/>
          <a:ext cx="6705600"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30 September 2009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438</xdr:row>
      <xdr:rowOff>9525</xdr:rowOff>
    </xdr:from>
    <xdr:to>
      <xdr:col>12</xdr:col>
      <xdr:colOff>19050</xdr:colOff>
      <xdr:row>451</xdr:row>
      <xdr:rowOff>152400</xdr:rowOff>
    </xdr:to>
    <xdr:sp>
      <xdr:nvSpPr>
        <xdr:cNvPr id="32" name="Rectangle 40"/>
        <xdr:cNvSpPr>
          <a:spLocks/>
        </xdr:cNvSpPr>
      </xdr:nvSpPr>
      <xdr:spPr>
        <a:xfrm>
          <a:off x="628650" y="71370825"/>
          <a:ext cx="6705600" cy="2247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Financial Instruments with Off Balance Sheet Risk
</a:t>
          </a:r>
          <a:r>
            <a:rPr lang="en-US" cap="none" sz="1000" b="0" i="0" u="none" baseline="0">
              <a:latin typeface="Arial"/>
              <a:ea typeface="Arial"/>
              <a:cs typeface="Arial"/>
            </a:rPr>
            <a:t>The Group enters into short-term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financial instrument with off balance sheet risk as at 11 November 2009,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All foreign currency translation gain and losses are measured for the interim financial reporting by the same principle as at financial year ended 31 December 2008.</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453</xdr:row>
      <xdr:rowOff>9525</xdr:rowOff>
    </xdr:from>
    <xdr:to>
      <xdr:col>12</xdr:col>
      <xdr:colOff>19050</xdr:colOff>
      <xdr:row>462</xdr:row>
      <xdr:rowOff>0</xdr:rowOff>
    </xdr:to>
    <xdr:sp>
      <xdr:nvSpPr>
        <xdr:cNvPr id="33" name="Rectangle 42"/>
        <xdr:cNvSpPr>
          <a:spLocks/>
        </xdr:cNvSpPr>
      </xdr:nvSpPr>
      <xdr:spPr>
        <a:xfrm>
          <a:off x="628650" y="73799700"/>
          <a:ext cx="6705600" cy="14478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11 November 2009,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Following the fifth postponement on 19 June 2009, the High Court of Shah Alam had transferred the case to a new hearing commissioner which was heard on 1 September 2009. The Court had deferred the Mention to 7 December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477</xdr:row>
      <xdr:rowOff>0</xdr:rowOff>
    </xdr:from>
    <xdr:to>
      <xdr:col>12</xdr:col>
      <xdr:colOff>19050</xdr:colOff>
      <xdr:row>477</xdr:row>
      <xdr:rowOff>0</xdr:rowOff>
    </xdr:to>
    <xdr:sp>
      <xdr:nvSpPr>
        <xdr:cNvPr id="34" name="Rectangle 44"/>
        <xdr:cNvSpPr>
          <a:spLocks/>
        </xdr:cNvSpPr>
      </xdr:nvSpPr>
      <xdr:spPr>
        <a:xfrm>
          <a:off x="628650" y="77676375"/>
          <a:ext cx="6705600"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Dividends
</a:t>
          </a:r>
          <a:r>
            <a:rPr lang="en-US" cap="none" sz="1000" b="0" i="0" u="none" baseline="0">
              <a:latin typeface="Arial"/>
              <a:ea typeface="Arial"/>
              <a:cs typeface="Arial"/>
            </a:rPr>
            <a:t>The dividend declared and approved during the current financial year-to-date in respect of the financial year ended 31 December 2008 is the first and final dividend of 5.0 sen tax exempt (year ended 31 December 2007: (i) 5.0 sen comprising 3.0 sen less tax at 26% and 2.0 sen tax exempt; and (ii) a special dividend of 2.0 sen tax exempt, declared on 14 May 2008 and paid on 12 August 2008) per ordinary share.  This dividend is payable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477</xdr:row>
      <xdr:rowOff>0</xdr:rowOff>
    </xdr:from>
    <xdr:to>
      <xdr:col>12</xdr:col>
      <xdr:colOff>19050</xdr:colOff>
      <xdr:row>477</xdr:row>
      <xdr:rowOff>0</xdr:rowOff>
    </xdr:to>
    <xdr:sp>
      <xdr:nvSpPr>
        <xdr:cNvPr id="35" name="Rectangle 45"/>
        <xdr:cNvSpPr>
          <a:spLocks/>
        </xdr:cNvSpPr>
      </xdr:nvSpPr>
      <xdr:spPr>
        <a:xfrm>
          <a:off x="1019175" y="7767637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281</xdr:row>
      <xdr:rowOff>0</xdr:rowOff>
    </xdr:from>
    <xdr:to>
      <xdr:col>10</xdr:col>
      <xdr:colOff>9525</xdr:colOff>
      <xdr:row>281</xdr:row>
      <xdr:rowOff>0</xdr:rowOff>
    </xdr:to>
    <xdr:sp>
      <xdr:nvSpPr>
        <xdr:cNvPr id="36" name="Rectangle 46"/>
        <xdr:cNvSpPr>
          <a:spLocks/>
        </xdr:cNvSpPr>
      </xdr:nvSpPr>
      <xdr:spPr>
        <a:xfrm>
          <a:off x="628650" y="45824775"/>
          <a:ext cx="5114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(2007: 5.0 sen less income tax at 27%, paid on 13 August 2007) per ordinary share of which 3.0 sen was net of income tax at 26% and another 2.0 sen  tax exempt; and a special tax exempt dividend of 2.0 sen paid on 12 August 2008 for the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477</xdr:row>
      <xdr:rowOff>0</xdr:rowOff>
    </xdr:from>
    <xdr:to>
      <xdr:col>12</xdr:col>
      <xdr:colOff>19050</xdr:colOff>
      <xdr:row>477</xdr:row>
      <xdr:rowOff>0</xdr:rowOff>
    </xdr:to>
    <xdr:sp>
      <xdr:nvSpPr>
        <xdr:cNvPr id="37" name="Rectangle 47"/>
        <xdr:cNvSpPr>
          <a:spLocks/>
        </xdr:cNvSpPr>
      </xdr:nvSpPr>
      <xdr:spPr>
        <a:xfrm>
          <a:off x="628650" y="77676375"/>
          <a:ext cx="6705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is now recommending an interim dividend of 2.0 sen tax exempt per ordinary share in respect of the financial year ending 31 December 2009.  This dividend is also payable on 18 August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463</xdr:row>
      <xdr:rowOff>9525</xdr:rowOff>
    </xdr:from>
    <xdr:to>
      <xdr:col>12</xdr:col>
      <xdr:colOff>19050</xdr:colOff>
      <xdr:row>466</xdr:row>
      <xdr:rowOff>38100</xdr:rowOff>
    </xdr:to>
    <xdr:sp>
      <xdr:nvSpPr>
        <xdr:cNvPr id="38" name="Rectangle 49"/>
        <xdr:cNvSpPr>
          <a:spLocks/>
        </xdr:cNvSpPr>
      </xdr:nvSpPr>
      <xdr:spPr>
        <a:xfrm>
          <a:off x="628650" y="75418950"/>
          <a:ext cx="6705600" cy="514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a:t>
          </a:r>
          <a:r>
            <a:rPr lang="en-US" cap="none" sz="1000" b="0" i="0" u="none" baseline="0">
              <a:latin typeface="Arial"/>
              <a:ea typeface="Arial"/>
              <a:cs typeface="Arial"/>
            </a:rPr>
            <a:t>The Board does not recommend any dividend for the current quarter.  The dividends paid in the current financial year-to-date comprises :-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467</xdr:row>
      <xdr:rowOff>9525</xdr:rowOff>
    </xdr:from>
    <xdr:to>
      <xdr:col>12</xdr:col>
      <xdr:colOff>19050</xdr:colOff>
      <xdr:row>473</xdr:row>
      <xdr:rowOff>0</xdr:rowOff>
    </xdr:to>
    <xdr:sp>
      <xdr:nvSpPr>
        <xdr:cNvPr id="39" name="Rectangle 50"/>
        <xdr:cNvSpPr>
          <a:spLocks/>
        </xdr:cNvSpPr>
      </xdr:nvSpPr>
      <xdr:spPr>
        <a:xfrm>
          <a:off x="1019175" y="76066650"/>
          <a:ext cx="6315075" cy="962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a:t>
          </a:r>
          <a:r>
            <a:rPr lang="en-US" cap="none" sz="1000" b="1" i="0" u="none" baseline="0">
              <a:latin typeface="Arial"/>
              <a:ea typeface="Arial"/>
              <a:cs typeface="Arial"/>
            </a:rPr>
            <a:t>
</a:t>
          </a:r>
          <a:r>
            <a:rPr lang="en-US" cap="none" sz="1000" b="0" i="0" u="none" baseline="0">
              <a:latin typeface="Arial"/>
              <a:ea typeface="Arial"/>
              <a:cs typeface="Arial"/>
            </a:rPr>
            <a:t>an interim dividend of 2.0 sen tax exempt per ordinary share in respect of the financial year ending 31 December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19050</xdr:colOff>
      <xdr:row>275</xdr:row>
      <xdr:rowOff>9525</xdr:rowOff>
    </xdr:from>
    <xdr:to>
      <xdr:col>10</xdr:col>
      <xdr:colOff>171450</xdr:colOff>
      <xdr:row>280</xdr:row>
      <xdr:rowOff>142875</xdr:rowOff>
    </xdr:to>
    <xdr:sp>
      <xdr:nvSpPr>
        <xdr:cNvPr id="40" name="Rectangle 53"/>
        <xdr:cNvSpPr>
          <a:spLocks/>
        </xdr:cNvSpPr>
      </xdr:nvSpPr>
      <xdr:spPr>
        <a:xfrm>
          <a:off x="647700" y="44843700"/>
          <a:ext cx="5257800" cy="962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 an interim dividend of 2.0 sen tax exempt per ordinary share in respect of the financial year ending 31 December 2009 paid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O505"/>
  <sheetViews>
    <sheetView tabSelected="1" view="pageBreakPreview" zoomScaleSheetLayoutView="100" workbookViewId="0" topLeftCell="A493">
      <selection activeCell="H502" sqref="H502"/>
    </sheetView>
  </sheetViews>
  <sheetFormatPr defaultColWidth="9.140625" defaultRowHeight="12.75"/>
  <cols>
    <col min="1" max="1" width="3.57421875" style="0" customWidth="1"/>
    <col min="2" max="2" width="5.8515625" style="0" customWidth="1"/>
    <col min="3" max="3" width="5.57421875" style="0" customWidth="1"/>
    <col min="4" max="4" width="5.421875" style="0" customWidth="1"/>
    <col min="5" max="5" width="7.57421875" style="0" customWidth="1"/>
    <col min="6" max="6" width="10.57421875" style="0" customWidth="1"/>
    <col min="7" max="13" width="11.8515625" style="0" customWidth="1"/>
    <col min="14" max="14" width="2.421875" style="0" customWidth="1"/>
    <col min="15" max="15" width="10.140625" style="78" bestFit="1" customWidth="1"/>
  </cols>
  <sheetData>
    <row r="1" ht="14.25" customHeight="1"/>
    <row r="2" ht="11.25" customHeight="1">
      <c r="B2" s="1"/>
    </row>
    <row r="3" ht="18.75">
      <c r="E3" s="16" t="s">
        <v>75</v>
      </c>
    </row>
    <row r="4" ht="12.75"/>
    <row r="5" ht="12.75"/>
    <row r="6" ht="15">
      <c r="B6" s="1" t="s">
        <v>237</v>
      </c>
    </row>
    <row r="7" ht="12.75">
      <c r="B7" s="2" t="s">
        <v>0</v>
      </c>
    </row>
    <row r="8" ht="12.75">
      <c r="B8" s="2"/>
    </row>
    <row r="9" ht="12.75">
      <c r="B9" s="2"/>
    </row>
    <row r="10" spans="2:13" ht="15">
      <c r="B10" s="8" t="s">
        <v>1</v>
      </c>
      <c r="C10" s="9"/>
      <c r="D10" s="9"/>
      <c r="E10" s="9"/>
      <c r="F10" s="9"/>
      <c r="G10" s="9"/>
      <c r="H10" s="9"/>
      <c r="I10" s="9"/>
      <c r="J10" s="9"/>
      <c r="K10" s="9"/>
      <c r="L10" s="9"/>
      <c r="M10" s="9"/>
    </row>
    <row r="11" spans="2:13" ht="12.75">
      <c r="B11" s="10"/>
      <c r="C11" s="9"/>
      <c r="D11" s="9"/>
      <c r="E11" s="9"/>
      <c r="F11" s="9"/>
      <c r="G11" s="9"/>
      <c r="H11" s="9"/>
      <c r="I11" s="9"/>
      <c r="J11" s="9"/>
      <c r="K11" s="9"/>
      <c r="L11" s="9"/>
      <c r="M11" s="9"/>
    </row>
    <row r="12" spans="2:13" ht="12.75">
      <c r="B12" s="11" t="s">
        <v>2</v>
      </c>
      <c r="C12" s="9"/>
      <c r="D12" s="9"/>
      <c r="E12" s="9"/>
      <c r="F12" s="9"/>
      <c r="G12" s="9"/>
      <c r="H12" s="9"/>
      <c r="I12" s="9"/>
      <c r="J12" s="9"/>
      <c r="K12" s="9"/>
      <c r="L12" s="9"/>
      <c r="M12" s="9"/>
    </row>
    <row r="13" spans="2:13" ht="12.75">
      <c r="B13" s="2"/>
      <c r="C13" s="9"/>
      <c r="D13" s="9"/>
      <c r="E13" s="9"/>
      <c r="F13" s="9"/>
      <c r="G13" s="9"/>
      <c r="H13" s="9"/>
      <c r="I13" s="9"/>
      <c r="J13" s="9"/>
      <c r="K13" s="9"/>
      <c r="L13" s="9"/>
      <c r="M13" s="9"/>
    </row>
    <row r="14" spans="2:13" ht="12.75">
      <c r="B14" s="9"/>
      <c r="C14" s="9"/>
      <c r="D14" s="9"/>
      <c r="E14" s="9"/>
      <c r="F14" s="9"/>
      <c r="H14" s="9"/>
      <c r="I14" s="145" t="s">
        <v>3</v>
      </c>
      <c r="J14" s="145"/>
      <c r="K14" s="145" t="s">
        <v>4</v>
      </c>
      <c r="L14" s="145"/>
      <c r="M14" s="9"/>
    </row>
    <row r="15" spans="2:13" ht="12.75">
      <c r="B15" s="9"/>
      <c r="C15" s="9"/>
      <c r="D15" s="9"/>
      <c r="E15" s="9"/>
      <c r="F15" s="9"/>
      <c r="H15" s="9"/>
      <c r="I15" s="120"/>
      <c r="J15" s="120"/>
      <c r="K15" s="120"/>
      <c r="L15" s="120"/>
      <c r="M15" s="9"/>
    </row>
    <row r="16" spans="2:13" ht="12.75">
      <c r="B16" s="9"/>
      <c r="C16" s="9"/>
      <c r="D16" s="9"/>
      <c r="E16" s="9"/>
      <c r="F16" s="9"/>
      <c r="H16" s="9"/>
      <c r="I16" s="17" t="s">
        <v>5</v>
      </c>
      <c r="J16" s="17" t="s">
        <v>6</v>
      </c>
      <c r="K16" s="17" t="s">
        <v>238</v>
      </c>
      <c r="L16" s="17" t="str">
        <f>K16</f>
        <v>9 months</v>
      </c>
      <c r="M16" s="9"/>
    </row>
    <row r="17" spans="8:15" s="9" customFormat="1" ht="12.75">
      <c r="H17" s="71"/>
      <c r="I17" s="17" t="s">
        <v>7</v>
      </c>
      <c r="J17" s="17" t="s">
        <v>7</v>
      </c>
      <c r="K17" s="17" t="s">
        <v>8</v>
      </c>
      <c r="L17" s="17" t="s">
        <v>9</v>
      </c>
      <c r="O17" s="77"/>
    </row>
    <row r="18" spans="8:41" s="9" customFormat="1" ht="12.75">
      <c r="H18" s="71"/>
      <c r="I18" s="17" t="s">
        <v>10</v>
      </c>
      <c r="J18" s="17" t="s">
        <v>10</v>
      </c>
      <c r="K18" s="17" t="s">
        <v>11</v>
      </c>
      <c r="L18" s="17" t="s">
        <v>11</v>
      </c>
      <c r="O18" s="77"/>
      <c r="W18" s="2"/>
      <c r="Y18" s="2"/>
      <c r="AA18" s="2"/>
      <c r="AC18" s="2"/>
      <c r="AK18" s="2"/>
      <c r="AL18" s="22"/>
      <c r="AM18" s="22"/>
      <c r="AN18" s="22"/>
      <c r="AO18" s="22"/>
    </row>
    <row r="19" spans="8:41" s="9" customFormat="1" ht="12.75">
      <c r="H19" s="20" t="s">
        <v>12</v>
      </c>
      <c r="I19" s="108">
        <v>40086</v>
      </c>
      <c r="J19" s="108">
        <v>39721</v>
      </c>
      <c r="K19" s="108">
        <f>+I19</f>
        <v>40086</v>
      </c>
      <c r="L19" s="108">
        <f>+J19</f>
        <v>39721</v>
      </c>
      <c r="O19" s="77"/>
      <c r="W19" s="2"/>
      <c r="Y19" s="2"/>
      <c r="AA19" s="2"/>
      <c r="AC19" s="2"/>
      <c r="AK19" s="2"/>
      <c r="AL19" s="22"/>
      <c r="AM19" s="22"/>
      <c r="AN19" s="22"/>
      <c r="AO19" s="22"/>
    </row>
    <row r="20" spans="8:15" s="9" customFormat="1" ht="12.75">
      <c r="H20" s="71"/>
      <c r="I20" s="17" t="s">
        <v>13</v>
      </c>
      <c r="J20" s="17" t="s">
        <v>13</v>
      </c>
      <c r="K20" s="17" t="s">
        <v>13</v>
      </c>
      <c r="L20" s="17" t="s">
        <v>13</v>
      </c>
      <c r="O20" s="77"/>
    </row>
    <row r="21" spans="2:13" ht="12.75">
      <c r="B21" s="2"/>
      <c r="C21" s="9"/>
      <c r="D21" s="9"/>
      <c r="E21" s="9"/>
      <c r="F21" s="9"/>
      <c r="G21" s="9"/>
      <c r="H21" s="71"/>
      <c r="I21" s="45"/>
      <c r="J21" s="45"/>
      <c r="K21" s="45"/>
      <c r="L21" s="45"/>
      <c r="M21" s="9"/>
    </row>
    <row r="22" spans="2:13" ht="12.75">
      <c r="B22" s="2" t="s">
        <v>14</v>
      </c>
      <c r="C22" s="9"/>
      <c r="D22" s="9"/>
      <c r="E22" s="9"/>
      <c r="F22" s="9"/>
      <c r="G22" s="9"/>
      <c r="H22" s="72"/>
      <c r="I22" s="46">
        <v>33444</v>
      </c>
      <c r="J22" s="46">
        <v>36704</v>
      </c>
      <c r="K22" s="46">
        <v>86325</v>
      </c>
      <c r="L22" s="46">
        <v>105627</v>
      </c>
      <c r="M22" s="9"/>
    </row>
    <row r="23" spans="2:13" ht="12.75">
      <c r="B23" s="2" t="s">
        <v>15</v>
      </c>
      <c r="C23" s="9"/>
      <c r="D23" s="9"/>
      <c r="E23" s="9"/>
      <c r="F23" s="9"/>
      <c r="G23" s="9"/>
      <c r="H23" s="71"/>
      <c r="I23" s="45"/>
      <c r="J23" s="45"/>
      <c r="K23" s="45"/>
      <c r="L23" s="45"/>
      <c r="M23" s="9"/>
    </row>
    <row r="24" spans="2:13" ht="12.75">
      <c r="B24" s="2" t="s">
        <v>16</v>
      </c>
      <c r="C24" s="9"/>
      <c r="D24" s="9"/>
      <c r="E24" s="9"/>
      <c r="F24" s="12"/>
      <c r="G24" s="114"/>
      <c r="H24" s="113"/>
      <c r="I24" s="46">
        <v>-30962</v>
      </c>
      <c r="J24" s="46">
        <v>-33476</v>
      </c>
      <c r="K24" s="46">
        <v>-82646</v>
      </c>
      <c r="L24" s="45">
        <v>-96812</v>
      </c>
      <c r="M24" s="9"/>
    </row>
    <row r="25" spans="2:13" ht="12.75">
      <c r="B25" s="2"/>
      <c r="C25" s="9"/>
      <c r="D25" s="9"/>
      <c r="E25" s="9"/>
      <c r="F25" s="9"/>
      <c r="G25" s="9"/>
      <c r="H25" s="71"/>
      <c r="I25" s="45"/>
      <c r="J25" s="45"/>
      <c r="K25" s="45"/>
      <c r="L25" s="45"/>
      <c r="M25" s="9"/>
    </row>
    <row r="26" spans="2:13" ht="12.75">
      <c r="B26" s="2" t="s">
        <v>17</v>
      </c>
      <c r="C26" s="9"/>
      <c r="D26" s="9"/>
      <c r="E26" s="2"/>
      <c r="F26" s="2"/>
      <c r="G26" s="2"/>
      <c r="H26" s="20"/>
      <c r="I26" s="45">
        <v>31</v>
      </c>
      <c r="J26" s="45">
        <v>-627</v>
      </c>
      <c r="K26" s="45">
        <v>508</v>
      </c>
      <c r="L26" s="45">
        <v>-1258</v>
      </c>
      <c r="M26" s="9"/>
    </row>
    <row r="27" spans="2:16" ht="12.75">
      <c r="B27" s="9"/>
      <c r="C27" s="9"/>
      <c r="D27" s="9"/>
      <c r="E27" s="9"/>
      <c r="F27" s="9"/>
      <c r="G27" s="9"/>
      <c r="H27" s="71"/>
      <c r="I27" s="47"/>
      <c r="J27" s="45"/>
      <c r="K27" s="45"/>
      <c r="L27" s="45"/>
      <c r="M27" s="9"/>
      <c r="P27" s="5"/>
    </row>
    <row r="28" spans="2:13" ht="12.75">
      <c r="B28" s="2" t="s">
        <v>19</v>
      </c>
      <c r="C28" s="9"/>
      <c r="D28" s="9"/>
      <c r="E28" s="12"/>
      <c r="F28" s="2"/>
      <c r="G28" s="12"/>
      <c r="H28" s="20"/>
      <c r="I28" s="48">
        <f>SUM(I21:I27)</f>
        <v>2513</v>
      </c>
      <c r="J28" s="48">
        <f>SUM(J21:J27)</f>
        <v>2601</v>
      </c>
      <c r="K28" s="48">
        <f>SUM(K21:K27)</f>
        <v>4187</v>
      </c>
      <c r="L28" s="48">
        <f>SUM(L21:L27)</f>
        <v>7557</v>
      </c>
      <c r="M28" s="9"/>
    </row>
    <row r="29" spans="2:13" ht="12.75">
      <c r="B29" s="2"/>
      <c r="C29" s="9"/>
      <c r="D29" s="9"/>
      <c r="E29" s="9"/>
      <c r="F29" s="9"/>
      <c r="G29" s="9"/>
      <c r="H29" s="71"/>
      <c r="I29" s="45"/>
      <c r="J29" s="45"/>
      <c r="K29" s="45"/>
      <c r="L29" s="45"/>
      <c r="M29" s="9"/>
    </row>
    <row r="30" spans="2:13" ht="12.75">
      <c r="B30" s="2" t="s">
        <v>20</v>
      </c>
      <c r="C30" s="9"/>
      <c r="D30" s="9"/>
      <c r="E30" s="2"/>
      <c r="F30" s="9"/>
      <c r="G30" s="2"/>
      <c r="H30" s="20"/>
      <c r="I30" s="46">
        <v>-13</v>
      </c>
      <c r="J30" s="46">
        <v>-23</v>
      </c>
      <c r="K30" s="46">
        <v>-35</v>
      </c>
      <c r="L30" s="45">
        <v>-71</v>
      </c>
      <c r="M30" s="9"/>
    </row>
    <row r="31" spans="2:13" ht="12.75">
      <c r="B31" s="2"/>
      <c r="C31" s="9"/>
      <c r="D31" s="9"/>
      <c r="E31" s="9"/>
      <c r="F31" s="9"/>
      <c r="G31" s="9"/>
      <c r="H31" s="71"/>
      <c r="I31" s="45"/>
      <c r="J31" s="45"/>
      <c r="K31" s="45"/>
      <c r="L31" s="45"/>
      <c r="M31" s="9"/>
    </row>
    <row r="32" spans="2:13" ht="12.75">
      <c r="B32" s="2" t="s">
        <v>21</v>
      </c>
      <c r="C32" s="9"/>
      <c r="D32" s="2"/>
      <c r="E32" s="2"/>
      <c r="F32" s="2"/>
      <c r="G32" s="9"/>
      <c r="H32" s="71"/>
      <c r="I32" s="45">
        <v>265</v>
      </c>
      <c r="J32" s="45">
        <v>211</v>
      </c>
      <c r="K32" s="45">
        <v>537</v>
      </c>
      <c r="L32" s="45">
        <v>622</v>
      </c>
      <c r="M32" s="9"/>
    </row>
    <row r="33" spans="2:14" ht="12.75">
      <c r="B33" s="9"/>
      <c r="C33" s="9"/>
      <c r="D33" s="9"/>
      <c r="E33" s="9"/>
      <c r="F33" s="9"/>
      <c r="G33" s="9"/>
      <c r="H33" s="71"/>
      <c r="I33" s="45"/>
      <c r="J33" s="45"/>
      <c r="K33" s="45"/>
      <c r="L33" s="45"/>
      <c r="M33" s="9"/>
      <c r="N33" s="5"/>
    </row>
    <row r="34" spans="2:13" ht="12.75">
      <c r="B34" s="2" t="s">
        <v>22</v>
      </c>
      <c r="C34" s="9"/>
      <c r="D34" s="9"/>
      <c r="E34" s="9"/>
      <c r="F34" s="12"/>
      <c r="G34" s="2"/>
      <c r="H34" s="72"/>
      <c r="I34" s="48">
        <f>SUM(I28:I33)</f>
        <v>2765</v>
      </c>
      <c r="J34" s="48">
        <f>SUM(J28:J33)</f>
        <v>2789</v>
      </c>
      <c r="K34" s="48">
        <f>SUM(K28:K33)</f>
        <v>4689</v>
      </c>
      <c r="L34" s="48">
        <f>SUM(L28:L33)</f>
        <v>8108</v>
      </c>
      <c r="M34" s="9"/>
    </row>
    <row r="35" spans="2:15" ht="12.75">
      <c r="B35" s="2"/>
      <c r="C35" s="9"/>
      <c r="D35" s="9"/>
      <c r="E35" s="9"/>
      <c r="F35" s="9"/>
      <c r="G35" s="9"/>
      <c r="H35" s="71"/>
      <c r="I35" s="45"/>
      <c r="J35" s="45"/>
      <c r="K35" s="45"/>
      <c r="L35" s="45"/>
      <c r="M35" s="9"/>
      <c r="O35" s="128"/>
    </row>
    <row r="36" spans="2:15" ht="12.75">
      <c r="B36" s="2" t="s">
        <v>23</v>
      </c>
      <c r="C36" s="9"/>
      <c r="D36" s="9"/>
      <c r="E36" s="9"/>
      <c r="F36" s="9"/>
      <c r="G36" s="2"/>
      <c r="H36" s="20" t="s">
        <v>220</v>
      </c>
      <c r="I36" s="46">
        <v>-560</v>
      </c>
      <c r="J36" s="46">
        <v>-441</v>
      </c>
      <c r="K36" s="46">
        <v>-323</v>
      </c>
      <c r="L36" s="46">
        <v>-1243</v>
      </c>
      <c r="M36" s="9"/>
      <c r="N36" s="105"/>
      <c r="O36" s="142"/>
    </row>
    <row r="37" spans="2:15" ht="12.75">
      <c r="B37" s="9"/>
      <c r="C37" s="9"/>
      <c r="D37" s="9"/>
      <c r="E37" s="9"/>
      <c r="F37" s="9"/>
      <c r="G37" s="9"/>
      <c r="H37" s="71"/>
      <c r="I37" s="45"/>
      <c r="J37" s="45"/>
      <c r="K37" s="45"/>
      <c r="L37" s="45"/>
      <c r="M37" s="9"/>
      <c r="O37" s="79"/>
    </row>
    <row r="38" spans="2:13" ht="12.75">
      <c r="B38" s="2" t="s">
        <v>24</v>
      </c>
      <c r="C38" s="9"/>
      <c r="D38" s="9"/>
      <c r="E38" s="9"/>
      <c r="F38" s="12"/>
      <c r="G38" s="2"/>
      <c r="H38" s="72"/>
      <c r="I38" s="48">
        <f>SUM(I34:I37)</f>
        <v>2205</v>
      </c>
      <c r="J38" s="48">
        <f>SUM(J34:J37)</f>
        <v>2348</v>
      </c>
      <c r="K38" s="48">
        <f>SUM(K34:K37)</f>
        <v>4366</v>
      </c>
      <c r="L38" s="48">
        <f>SUM(L34:L37)</f>
        <v>6865</v>
      </c>
      <c r="M38" s="9"/>
    </row>
    <row r="39" spans="2:13" ht="12.75">
      <c r="B39" s="2"/>
      <c r="C39" s="9"/>
      <c r="D39" s="9"/>
      <c r="E39" s="9"/>
      <c r="F39" s="9"/>
      <c r="G39" s="9"/>
      <c r="H39" s="71"/>
      <c r="I39" s="45"/>
      <c r="J39" s="45"/>
      <c r="K39" s="45"/>
      <c r="L39" s="45"/>
      <c r="M39" s="9"/>
    </row>
    <row r="40" spans="2:14" ht="12.75">
      <c r="B40" s="2" t="s">
        <v>25</v>
      </c>
      <c r="C40" s="9"/>
      <c r="D40" s="9"/>
      <c r="E40" s="9"/>
      <c r="F40" s="9"/>
      <c r="G40" s="2"/>
      <c r="H40" s="71"/>
      <c r="I40" s="46">
        <v>0</v>
      </c>
      <c r="J40" s="46">
        <v>0</v>
      </c>
      <c r="K40" s="46">
        <v>0</v>
      </c>
      <c r="L40" s="45">
        <v>0</v>
      </c>
      <c r="M40" s="2"/>
      <c r="N40" s="4"/>
    </row>
    <row r="41" spans="2:15" ht="12.75">
      <c r="B41" s="9"/>
      <c r="C41" s="9"/>
      <c r="D41" s="9"/>
      <c r="E41" s="9"/>
      <c r="F41" s="9"/>
      <c r="G41" s="9"/>
      <c r="H41" s="71"/>
      <c r="I41" s="45"/>
      <c r="J41" s="45"/>
      <c r="K41" s="45"/>
      <c r="L41" s="45"/>
      <c r="M41" s="9"/>
      <c r="O41" s="79"/>
    </row>
    <row r="42" spans="2:13" ht="13.5" thickBot="1">
      <c r="B42" s="2" t="s">
        <v>27</v>
      </c>
      <c r="C42" s="9"/>
      <c r="D42" s="9"/>
      <c r="E42" s="13"/>
      <c r="F42" s="13"/>
      <c r="G42" s="14"/>
      <c r="H42" s="73"/>
      <c r="I42" s="50">
        <f>SUM(I38:I41)</f>
        <v>2205</v>
      </c>
      <c r="J42" s="50">
        <f>SUM(J38:J41)</f>
        <v>2348</v>
      </c>
      <c r="K42" s="50">
        <f>SUM(K38:K41)</f>
        <v>4366</v>
      </c>
      <c r="L42" s="50">
        <f>SUM(L38:L41)</f>
        <v>6865</v>
      </c>
      <c r="M42" s="9"/>
    </row>
    <row r="43" spans="2:13" ht="13.5" thickTop="1">
      <c r="B43" s="2"/>
      <c r="C43" s="9"/>
      <c r="D43" s="9"/>
      <c r="E43" s="9"/>
      <c r="F43" s="9"/>
      <c r="G43" s="9"/>
      <c r="H43" s="71"/>
      <c r="I43" s="45"/>
      <c r="J43" s="45"/>
      <c r="K43" s="45"/>
      <c r="L43" s="45"/>
      <c r="M43" s="9"/>
    </row>
    <row r="44" spans="2:13" ht="12.75">
      <c r="B44" s="2" t="s">
        <v>28</v>
      </c>
      <c r="C44" s="9"/>
      <c r="D44" s="9"/>
      <c r="E44" s="9"/>
      <c r="F44" s="9"/>
      <c r="G44" s="9"/>
      <c r="H44" s="71"/>
      <c r="I44" s="45"/>
      <c r="J44" s="45"/>
      <c r="K44" s="45"/>
      <c r="L44" s="45"/>
      <c r="M44" s="9"/>
    </row>
    <row r="45" spans="2:13" ht="13.5" thickBot="1">
      <c r="B45" s="9"/>
      <c r="C45" s="2" t="s">
        <v>29</v>
      </c>
      <c r="D45" s="9"/>
      <c r="E45" s="9"/>
      <c r="F45" s="14"/>
      <c r="G45" s="13"/>
      <c r="H45" s="74"/>
      <c r="I45" s="51">
        <f>I42</f>
        <v>2205</v>
      </c>
      <c r="J45" s="51">
        <f>J42</f>
        <v>2348</v>
      </c>
      <c r="K45" s="51">
        <f>K42</f>
        <v>4366</v>
      </c>
      <c r="L45" s="51">
        <f>L42</f>
        <v>6865</v>
      </c>
      <c r="M45" s="9"/>
    </row>
    <row r="46" spans="2:13" ht="13.5" thickTop="1">
      <c r="B46" s="2"/>
      <c r="C46" s="9"/>
      <c r="D46" s="9"/>
      <c r="E46" s="9"/>
      <c r="F46" s="9"/>
      <c r="G46" s="9"/>
      <c r="H46" s="9"/>
      <c r="I46" s="45"/>
      <c r="J46" s="45"/>
      <c r="K46" s="45"/>
      <c r="L46" s="45"/>
      <c r="M46" s="9"/>
    </row>
    <row r="47" spans="2:13" ht="12.75">
      <c r="B47" s="2"/>
      <c r="C47" s="9"/>
      <c r="D47" s="9"/>
      <c r="E47" s="9"/>
      <c r="F47" s="9"/>
      <c r="G47" s="9"/>
      <c r="H47" s="9"/>
      <c r="I47" s="45"/>
      <c r="J47" s="45"/>
      <c r="K47" s="45"/>
      <c r="L47" s="45"/>
      <c r="M47" s="9"/>
    </row>
    <row r="48" spans="2:13" ht="12.75">
      <c r="B48" s="2" t="s">
        <v>30</v>
      </c>
      <c r="C48" s="2"/>
      <c r="D48" s="9"/>
      <c r="E48" s="2"/>
      <c r="F48" s="9"/>
      <c r="G48" s="9"/>
      <c r="H48" s="9"/>
      <c r="I48" s="46" t="s">
        <v>31</v>
      </c>
      <c r="J48" s="45"/>
      <c r="K48" s="45"/>
      <c r="L48" s="45"/>
      <c r="M48" s="9"/>
    </row>
    <row r="49" spans="2:13" ht="12.75">
      <c r="B49" s="2" t="s">
        <v>32</v>
      </c>
      <c r="C49" s="9"/>
      <c r="D49" s="9"/>
      <c r="E49" s="9"/>
      <c r="F49" s="9"/>
      <c r="G49" s="9"/>
      <c r="H49" s="9"/>
      <c r="I49" s="45"/>
      <c r="J49" s="45"/>
      <c r="K49" s="45"/>
      <c r="L49" s="45"/>
      <c r="M49" s="9"/>
    </row>
    <row r="50" spans="2:13" ht="12.75">
      <c r="B50" s="9"/>
      <c r="C50" s="2" t="s">
        <v>33</v>
      </c>
      <c r="D50" s="2" t="s">
        <v>40</v>
      </c>
      <c r="E50" s="9"/>
      <c r="F50" s="9"/>
      <c r="G50" s="9"/>
      <c r="H50" s="2"/>
      <c r="I50" s="52">
        <f>I42/I51*100</f>
        <v>5.384615384615385</v>
      </c>
      <c r="J50" s="52">
        <f>J42/J51*100</f>
        <v>5.732841760871158</v>
      </c>
      <c r="K50" s="52">
        <f>K42/K51*100</f>
        <v>10.660481015748994</v>
      </c>
      <c r="L50" s="52">
        <f>L42/L51*100</f>
        <v>16.76148155382474</v>
      </c>
      <c r="M50" s="9"/>
    </row>
    <row r="51" spans="2:13" ht="12.75">
      <c r="B51" s="9"/>
      <c r="C51" s="9"/>
      <c r="D51" s="2" t="s">
        <v>34</v>
      </c>
      <c r="E51" s="12"/>
      <c r="F51" s="12"/>
      <c r="G51" s="12"/>
      <c r="H51" s="12"/>
      <c r="I51" s="49">
        <v>40950</v>
      </c>
      <c r="J51" s="49">
        <v>40957</v>
      </c>
      <c r="K51" s="66">
        <v>40955</v>
      </c>
      <c r="L51" s="49">
        <v>40957</v>
      </c>
      <c r="M51" s="9"/>
    </row>
    <row r="52" spans="2:13" ht="12.75">
      <c r="B52" s="9"/>
      <c r="C52" s="9"/>
      <c r="D52" s="2" t="s">
        <v>35</v>
      </c>
      <c r="E52" s="9"/>
      <c r="F52" s="9"/>
      <c r="G52" s="9"/>
      <c r="H52" s="9"/>
      <c r="I52" s="45"/>
      <c r="J52" s="45"/>
      <c r="K52" s="45"/>
      <c r="L52" s="45"/>
      <c r="M52" s="9"/>
    </row>
    <row r="53" spans="2:13" ht="12.75">
      <c r="B53" s="9"/>
      <c r="C53" s="9"/>
      <c r="D53" s="2"/>
      <c r="E53" s="9"/>
      <c r="F53" s="9"/>
      <c r="G53" s="9"/>
      <c r="H53" s="9"/>
      <c r="I53" s="45"/>
      <c r="J53" s="45"/>
      <c r="K53" s="45"/>
      <c r="L53" s="45"/>
      <c r="M53" s="9"/>
    </row>
    <row r="54" spans="2:13" ht="12.75">
      <c r="B54" s="9"/>
      <c r="C54" s="2" t="s">
        <v>36</v>
      </c>
      <c r="D54" s="2" t="s">
        <v>37</v>
      </c>
      <c r="E54" s="9"/>
      <c r="F54" s="2"/>
      <c r="G54" s="2"/>
      <c r="H54" s="2"/>
      <c r="I54" s="53" t="s">
        <v>216</v>
      </c>
      <c r="J54" s="53" t="s">
        <v>216</v>
      </c>
      <c r="K54" s="53" t="s">
        <v>216</v>
      </c>
      <c r="L54" s="53" t="s">
        <v>216</v>
      </c>
      <c r="M54" s="9"/>
    </row>
    <row r="55" spans="2:13" ht="12.75">
      <c r="B55" s="9"/>
      <c r="C55" s="9"/>
      <c r="D55" s="2" t="s">
        <v>34</v>
      </c>
      <c r="E55" s="2"/>
      <c r="F55" s="2"/>
      <c r="G55" s="2"/>
      <c r="H55" s="9"/>
      <c r="I55" s="54" t="s">
        <v>216</v>
      </c>
      <c r="J55" s="54" t="s">
        <v>216</v>
      </c>
      <c r="K55" s="54" t="s">
        <v>216</v>
      </c>
      <c r="L55" s="54" t="s">
        <v>216</v>
      </c>
      <c r="M55" s="9"/>
    </row>
    <row r="56" spans="2:13" ht="12.75">
      <c r="B56" s="10"/>
      <c r="C56" s="9"/>
      <c r="D56" s="2" t="s">
        <v>38</v>
      </c>
      <c r="E56" s="9"/>
      <c r="F56" s="9"/>
      <c r="G56" s="9"/>
      <c r="H56" s="9"/>
      <c r="I56" s="45"/>
      <c r="J56" s="45"/>
      <c r="K56" s="45"/>
      <c r="L56" s="45"/>
      <c r="M56" s="9"/>
    </row>
    <row r="57" spans="2:13" ht="12.75">
      <c r="B57" s="10"/>
      <c r="C57" s="9"/>
      <c r="D57" s="9"/>
      <c r="E57" s="9"/>
      <c r="F57" s="9"/>
      <c r="G57" s="9"/>
      <c r="H57" s="9"/>
      <c r="I57" s="44"/>
      <c r="J57" s="44"/>
      <c r="K57" s="44"/>
      <c r="L57" s="44"/>
      <c r="M57" s="9"/>
    </row>
    <row r="58" spans="2:13" ht="12.75">
      <c r="B58" s="2" t="s">
        <v>39</v>
      </c>
      <c r="C58" s="9"/>
      <c r="D58" s="9"/>
      <c r="E58" s="9"/>
      <c r="F58" s="9"/>
      <c r="G58" s="9"/>
      <c r="H58" s="9"/>
      <c r="I58" s="9"/>
      <c r="J58" s="9"/>
      <c r="K58" s="9"/>
      <c r="L58" s="9"/>
      <c r="M58" s="9"/>
    </row>
    <row r="59" ht="12.75">
      <c r="B59" s="7"/>
    </row>
    <row r="60" ht="12.75">
      <c r="B60" s="7"/>
    </row>
    <row r="61" ht="12.75"/>
    <row r="62" ht="12.75"/>
    <row r="63" ht="12.75"/>
    <row r="64" ht="12.75"/>
    <row r="65" ht="12.75"/>
    <row r="66" spans="2:11" ht="12.75">
      <c r="B66" s="11" t="s">
        <v>41</v>
      </c>
      <c r="C66" s="9"/>
      <c r="D66" s="9"/>
      <c r="E66" s="9"/>
      <c r="F66" s="9"/>
      <c r="G66" s="9"/>
      <c r="H66" s="9"/>
      <c r="I66" s="9"/>
      <c r="J66" s="9"/>
      <c r="K66" s="9"/>
    </row>
    <row r="67" spans="2:12" ht="12.75">
      <c r="B67" s="9"/>
      <c r="C67" s="9"/>
      <c r="D67" s="9"/>
      <c r="E67" s="9"/>
      <c r="F67" s="9"/>
      <c r="G67" s="9"/>
      <c r="H67" s="9"/>
      <c r="I67" s="9"/>
      <c r="J67" s="9"/>
      <c r="K67" s="9"/>
      <c r="L67" s="120" t="s">
        <v>226</v>
      </c>
    </row>
    <row r="68" spans="2:12" ht="12.75">
      <c r="B68" s="9"/>
      <c r="C68" s="9"/>
      <c r="D68" s="9"/>
      <c r="E68" s="9"/>
      <c r="F68" s="9"/>
      <c r="G68" s="9"/>
      <c r="I68" s="17"/>
      <c r="J68" s="17" t="s">
        <v>77</v>
      </c>
      <c r="L68" s="17" t="s">
        <v>76</v>
      </c>
    </row>
    <row r="69" spans="2:12" ht="12.75">
      <c r="B69" s="9"/>
      <c r="C69" s="9"/>
      <c r="D69" s="9"/>
      <c r="F69" s="17"/>
      <c r="G69" s="17"/>
      <c r="H69" s="20"/>
      <c r="J69" s="17" t="s">
        <v>78</v>
      </c>
      <c r="L69" s="17" t="s">
        <v>42</v>
      </c>
    </row>
    <row r="70" spans="2:12" ht="12.75">
      <c r="B70" s="9"/>
      <c r="C70" s="9"/>
      <c r="D70" s="9"/>
      <c r="E70" s="9"/>
      <c r="F70" s="9"/>
      <c r="H70" s="20" t="s">
        <v>12</v>
      </c>
      <c r="J70" s="107">
        <f>I19</f>
        <v>40086</v>
      </c>
      <c r="L70" s="17" t="s">
        <v>231</v>
      </c>
    </row>
    <row r="71" spans="2:12" ht="12.75">
      <c r="B71" s="9"/>
      <c r="C71" s="9"/>
      <c r="D71" s="9"/>
      <c r="E71" s="9"/>
      <c r="F71" s="9"/>
      <c r="H71" s="71"/>
      <c r="J71" s="17" t="s">
        <v>13</v>
      </c>
      <c r="L71" s="17" t="s">
        <v>13</v>
      </c>
    </row>
    <row r="72" spans="2:12" ht="12.75">
      <c r="B72" s="9"/>
      <c r="C72" s="9"/>
      <c r="D72" s="9"/>
      <c r="E72" s="9"/>
      <c r="F72" s="9"/>
      <c r="H72" s="71"/>
      <c r="I72" s="9"/>
      <c r="J72" s="17"/>
      <c r="K72" s="9"/>
      <c r="L72" s="17"/>
    </row>
    <row r="73" spans="2:12" ht="12.75">
      <c r="B73" s="2" t="s">
        <v>43</v>
      </c>
      <c r="C73" s="9"/>
      <c r="D73" s="9"/>
      <c r="E73" s="9"/>
      <c r="F73" s="9"/>
      <c r="H73" s="71"/>
      <c r="I73" s="9"/>
      <c r="J73" s="45"/>
      <c r="K73" s="45"/>
      <c r="L73" s="45"/>
    </row>
    <row r="74" spans="2:12" ht="12.75">
      <c r="B74" s="2" t="s">
        <v>44</v>
      </c>
      <c r="C74" s="9"/>
      <c r="D74" s="9"/>
      <c r="E74" s="9"/>
      <c r="F74" s="9"/>
      <c r="H74" s="71"/>
      <c r="I74" s="9"/>
      <c r="J74" s="45"/>
      <c r="K74" s="45"/>
      <c r="L74" s="45"/>
    </row>
    <row r="75" spans="2:12" ht="12.75">
      <c r="B75" s="9"/>
      <c r="C75" s="2" t="s">
        <v>45</v>
      </c>
      <c r="D75" s="9"/>
      <c r="E75" s="2"/>
      <c r="F75" s="2"/>
      <c r="H75" s="20" t="s">
        <v>79</v>
      </c>
      <c r="I75" s="9"/>
      <c r="J75" s="45">
        <v>37167</v>
      </c>
      <c r="K75" s="46"/>
      <c r="L75" s="45">
        <v>38151</v>
      </c>
    </row>
    <row r="76" spans="2:12" ht="12.75">
      <c r="B76" s="9"/>
      <c r="C76" s="2" t="s">
        <v>46</v>
      </c>
      <c r="D76" s="9"/>
      <c r="E76" s="9"/>
      <c r="F76" s="12"/>
      <c r="H76" s="71"/>
      <c r="I76" s="9"/>
      <c r="J76" s="46">
        <v>5449</v>
      </c>
      <c r="K76" s="45"/>
      <c r="L76" s="46">
        <v>5031</v>
      </c>
    </row>
    <row r="77" spans="2:12" ht="12.75">
      <c r="B77" s="9"/>
      <c r="C77" s="2" t="s">
        <v>47</v>
      </c>
      <c r="D77" s="9"/>
      <c r="E77" s="9"/>
      <c r="F77" s="9"/>
      <c r="H77" s="20" t="s">
        <v>217</v>
      </c>
      <c r="I77" s="9"/>
      <c r="J77" s="45">
        <v>2750</v>
      </c>
      <c r="K77" s="47"/>
      <c r="L77" s="45">
        <v>3500</v>
      </c>
    </row>
    <row r="78" spans="2:15" ht="12.75">
      <c r="B78" s="9"/>
      <c r="C78" s="9"/>
      <c r="D78" s="9"/>
      <c r="E78" s="9"/>
      <c r="F78" s="9"/>
      <c r="H78" s="71"/>
      <c r="I78" s="25"/>
      <c r="J78" s="55">
        <f>SUM(J75:J77)</f>
        <v>45366</v>
      </c>
      <c r="K78" s="56"/>
      <c r="L78" s="55">
        <f>SUM(L75:L77)</f>
        <v>46682</v>
      </c>
      <c r="O78" s="80"/>
    </row>
    <row r="79" spans="2:15" ht="12.75">
      <c r="B79" s="9"/>
      <c r="C79" s="9"/>
      <c r="D79" s="9"/>
      <c r="E79" s="9"/>
      <c r="F79" s="9"/>
      <c r="H79" s="71"/>
      <c r="I79" s="59"/>
      <c r="J79" s="57"/>
      <c r="K79" s="58"/>
      <c r="L79" s="57"/>
      <c r="O79" s="80"/>
    </row>
    <row r="80" spans="2:11" ht="12.75">
      <c r="B80" s="2" t="s">
        <v>48</v>
      </c>
      <c r="C80" s="9"/>
      <c r="D80" s="9"/>
      <c r="E80" s="9"/>
      <c r="F80" s="9"/>
      <c r="H80" s="71"/>
      <c r="I80" s="9"/>
      <c r="J80" s="45"/>
      <c r="K80" s="45"/>
    </row>
    <row r="81" spans="2:13" ht="12.75">
      <c r="B81" s="9"/>
      <c r="C81" s="2" t="s">
        <v>49</v>
      </c>
      <c r="D81" s="9"/>
      <c r="E81" s="9"/>
      <c r="F81" s="9"/>
      <c r="H81" s="20" t="s">
        <v>26</v>
      </c>
      <c r="I81" s="9"/>
      <c r="J81" s="45">
        <v>16802</v>
      </c>
      <c r="K81" s="45"/>
      <c r="L81" s="45">
        <v>18315</v>
      </c>
      <c r="M81" s="6"/>
    </row>
    <row r="82" spans="2:12" ht="12.75">
      <c r="B82" s="9"/>
      <c r="C82" s="2" t="s">
        <v>50</v>
      </c>
      <c r="D82" s="9"/>
      <c r="E82" s="9"/>
      <c r="F82" s="9"/>
      <c r="H82" s="71"/>
      <c r="I82" s="9"/>
      <c r="J82" s="45">
        <v>32019</v>
      </c>
      <c r="K82" s="45"/>
      <c r="L82" s="45">
        <v>25966</v>
      </c>
    </row>
    <row r="83" spans="2:12" ht="12.75">
      <c r="B83" s="9"/>
      <c r="C83" s="2" t="s">
        <v>51</v>
      </c>
      <c r="D83" s="9"/>
      <c r="E83" s="12"/>
      <c r="F83" s="9"/>
      <c r="H83" s="71"/>
      <c r="I83" s="9"/>
      <c r="J83" s="45">
        <v>7482</v>
      </c>
      <c r="K83" s="45"/>
      <c r="L83" s="45">
        <v>3353</v>
      </c>
    </row>
    <row r="84" spans="2:12" ht="12.75">
      <c r="B84" s="9"/>
      <c r="C84" s="2" t="s">
        <v>52</v>
      </c>
      <c r="D84" s="9"/>
      <c r="E84" s="9"/>
      <c r="F84" s="9"/>
      <c r="H84" s="71"/>
      <c r="I84" s="9"/>
      <c r="J84" s="45">
        <v>430</v>
      </c>
      <c r="K84" s="45"/>
      <c r="L84" s="45">
        <v>473</v>
      </c>
    </row>
    <row r="85" spans="2:15" ht="12.75">
      <c r="B85" s="9"/>
      <c r="C85" s="2" t="s">
        <v>53</v>
      </c>
      <c r="D85" s="9"/>
      <c r="E85" s="9"/>
      <c r="F85" s="9"/>
      <c r="H85" s="71"/>
      <c r="I85" s="9"/>
      <c r="J85" s="45">
        <v>16810</v>
      </c>
      <c r="K85" s="45"/>
      <c r="L85" s="45">
        <v>21426</v>
      </c>
      <c r="O85" s="82"/>
    </row>
    <row r="86" spans="2:16" ht="12.75">
      <c r="B86" s="9"/>
      <c r="C86" s="2" t="s">
        <v>54</v>
      </c>
      <c r="D86" s="9"/>
      <c r="E86" s="9"/>
      <c r="F86" s="9"/>
      <c r="H86" s="75"/>
      <c r="I86" s="9"/>
      <c r="J86" s="45">
        <v>16207</v>
      </c>
      <c r="K86" s="47"/>
      <c r="L86" s="45">
        <v>14706</v>
      </c>
      <c r="O86" s="82"/>
      <c r="P86" s="115"/>
    </row>
    <row r="87" spans="2:15" ht="12.75">
      <c r="B87" s="9"/>
      <c r="C87" s="9"/>
      <c r="D87" s="9"/>
      <c r="E87" s="9"/>
      <c r="F87" s="9"/>
      <c r="H87" s="71"/>
      <c r="I87" s="25"/>
      <c r="J87" s="55">
        <f>SUM(J81:J86)</f>
        <v>89750</v>
      </c>
      <c r="K87" s="56"/>
      <c r="L87" s="55">
        <f>SUM(L81:L86)</f>
        <v>84239</v>
      </c>
      <c r="O87" s="80"/>
    </row>
    <row r="88" spans="2:12" ht="13.5" thickBot="1">
      <c r="B88" s="2" t="s">
        <v>55</v>
      </c>
      <c r="C88" s="9"/>
      <c r="D88" s="9"/>
      <c r="E88" s="9"/>
      <c r="F88" s="9"/>
      <c r="H88" s="71"/>
      <c r="I88" s="36"/>
      <c r="J88" s="60">
        <f>J78+J87</f>
        <v>135116</v>
      </c>
      <c r="K88" s="50"/>
      <c r="L88" s="60">
        <f>L78+L87</f>
        <v>130921</v>
      </c>
    </row>
    <row r="89" spans="2:12" ht="13.5" thickTop="1">
      <c r="B89" s="2"/>
      <c r="C89" s="9"/>
      <c r="D89" s="9"/>
      <c r="E89" s="9"/>
      <c r="F89" s="9"/>
      <c r="H89" s="71"/>
      <c r="I89" s="9"/>
      <c r="J89" s="45"/>
      <c r="K89" s="45"/>
      <c r="L89" s="45"/>
    </row>
    <row r="90" spans="2:12" ht="12.75">
      <c r="B90" s="2"/>
      <c r="C90" s="9"/>
      <c r="D90" s="9"/>
      <c r="E90" s="9"/>
      <c r="F90" s="9"/>
      <c r="H90" s="71"/>
      <c r="I90" s="9"/>
      <c r="J90" s="45"/>
      <c r="K90" s="45"/>
      <c r="L90" s="45"/>
    </row>
    <row r="91" spans="2:12" ht="12.75">
      <c r="B91" s="2" t="s">
        <v>56</v>
      </c>
      <c r="C91" s="9"/>
      <c r="D91" s="9"/>
      <c r="E91" s="9"/>
      <c r="F91" s="9"/>
      <c r="H91" s="71"/>
      <c r="I91" s="9"/>
      <c r="J91" s="45"/>
      <c r="K91" s="45"/>
      <c r="L91" s="45"/>
    </row>
    <row r="92" spans="2:12" ht="12.75">
      <c r="B92" s="2" t="s">
        <v>57</v>
      </c>
      <c r="C92" s="9"/>
      <c r="D92" s="9"/>
      <c r="E92" s="9"/>
      <c r="F92" s="9"/>
      <c r="H92" s="71"/>
      <c r="I92" s="9"/>
      <c r="J92" s="45"/>
      <c r="K92" s="45"/>
      <c r="L92" s="45"/>
    </row>
    <row r="93" spans="2:13" ht="12.75">
      <c r="B93" s="9"/>
      <c r="C93" s="2" t="s">
        <v>58</v>
      </c>
      <c r="D93" s="9"/>
      <c r="E93" s="9"/>
      <c r="F93" s="9"/>
      <c r="H93" s="20" t="s">
        <v>218</v>
      </c>
      <c r="I93" s="9"/>
      <c r="J93" s="45">
        <v>40957</v>
      </c>
      <c r="K93" s="45"/>
      <c r="L93" s="45">
        <v>40957</v>
      </c>
      <c r="M93" s="6"/>
    </row>
    <row r="94" spans="2:12" ht="12.75">
      <c r="B94" s="9"/>
      <c r="C94" s="2" t="s">
        <v>59</v>
      </c>
      <c r="D94" s="9"/>
      <c r="E94" s="9"/>
      <c r="F94" s="9"/>
      <c r="H94" s="71"/>
      <c r="I94" s="9"/>
      <c r="J94" s="45">
        <v>7162</v>
      </c>
      <c r="K94" s="45"/>
      <c r="L94" s="45">
        <v>7162</v>
      </c>
    </row>
    <row r="95" spans="2:12" ht="12.75">
      <c r="B95" s="9"/>
      <c r="C95" s="2" t="s">
        <v>245</v>
      </c>
      <c r="D95" s="9"/>
      <c r="E95" s="9"/>
      <c r="F95" s="9"/>
      <c r="H95" s="71"/>
      <c r="I95" s="9"/>
      <c r="J95" s="45">
        <v>-7</v>
      </c>
      <c r="K95" s="45"/>
      <c r="L95" s="45">
        <v>0</v>
      </c>
    </row>
    <row r="96" spans="2:22" ht="12.75">
      <c r="B96" s="9"/>
      <c r="C96" s="2" t="s">
        <v>60</v>
      </c>
      <c r="D96" s="9"/>
      <c r="E96" s="9"/>
      <c r="F96" s="9"/>
      <c r="H96" s="71"/>
      <c r="I96" s="9"/>
      <c r="J96" s="45">
        <v>838</v>
      </c>
      <c r="K96" s="45"/>
      <c r="L96" s="45">
        <v>838</v>
      </c>
      <c r="N96" s="4"/>
      <c r="S96" s="6"/>
      <c r="T96" s="4"/>
      <c r="V96" s="6"/>
    </row>
    <row r="97" spans="2:22" ht="12.75">
      <c r="B97" s="9"/>
      <c r="C97" s="2" t="s">
        <v>219</v>
      </c>
      <c r="D97" s="9"/>
      <c r="E97" s="9"/>
      <c r="F97" s="9"/>
      <c r="H97" s="71"/>
      <c r="I97" s="9"/>
      <c r="J97" s="45">
        <v>2844</v>
      </c>
      <c r="K97" s="45"/>
      <c r="L97" s="45">
        <v>2096</v>
      </c>
      <c r="N97" s="4"/>
      <c r="S97" s="6"/>
      <c r="T97" s="4"/>
      <c r="V97" s="6"/>
    </row>
    <row r="98" spans="2:12" ht="12.75">
      <c r="B98" s="9"/>
      <c r="C98" s="2" t="s">
        <v>61</v>
      </c>
      <c r="D98" s="9"/>
      <c r="E98" s="9"/>
      <c r="F98" s="9"/>
      <c r="H98" s="75"/>
      <c r="I98" s="9"/>
      <c r="J98" s="45">
        <v>53658</v>
      </c>
      <c r="K98" s="47"/>
      <c r="L98" s="45">
        <f>51738+420</f>
        <v>52158</v>
      </c>
    </row>
    <row r="99" spans="2:13" ht="12.75">
      <c r="B99" s="2" t="s">
        <v>62</v>
      </c>
      <c r="C99" s="9"/>
      <c r="D99" s="9"/>
      <c r="E99" s="9"/>
      <c r="F99" s="9"/>
      <c r="H99" s="71"/>
      <c r="I99" s="25"/>
      <c r="J99" s="55">
        <f>SUM(J93:J98)</f>
        <v>105452</v>
      </c>
      <c r="K99" s="55"/>
      <c r="L99" s="61">
        <f>SUM(L93:L98)</f>
        <v>103211</v>
      </c>
      <c r="M99" s="15"/>
    </row>
    <row r="100" spans="2:13" ht="12.75">
      <c r="B100" s="2"/>
      <c r="C100" s="9"/>
      <c r="D100" s="9"/>
      <c r="E100" s="9"/>
      <c r="F100" s="9"/>
      <c r="H100" s="71"/>
      <c r="I100" s="9"/>
      <c r="J100" s="45"/>
      <c r="K100" s="45"/>
      <c r="L100" s="45"/>
      <c r="M100" s="15"/>
    </row>
    <row r="101" spans="2:12" ht="12.75">
      <c r="B101" s="2" t="s">
        <v>63</v>
      </c>
      <c r="C101" s="9"/>
      <c r="D101" s="9"/>
      <c r="E101" s="9"/>
      <c r="F101" s="9"/>
      <c r="H101" s="71"/>
      <c r="I101" s="9"/>
      <c r="J101" s="45"/>
      <c r="K101" s="45"/>
      <c r="L101" s="45"/>
    </row>
    <row r="102" spans="2:15" ht="12.75">
      <c r="B102" s="9"/>
      <c r="C102" s="2" t="s">
        <v>64</v>
      </c>
      <c r="D102" s="9"/>
      <c r="E102" s="9"/>
      <c r="F102" s="9"/>
      <c r="H102" s="71"/>
      <c r="I102" s="9"/>
      <c r="J102" s="45">
        <v>0</v>
      </c>
      <c r="K102" s="45"/>
      <c r="L102" s="45">
        <v>423</v>
      </c>
      <c r="O102" s="82"/>
    </row>
    <row r="103" spans="2:15" ht="12.75">
      <c r="B103" s="9"/>
      <c r="C103" s="2" t="s">
        <v>227</v>
      </c>
      <c r="D103" s="9"/>
      <c r="E103" s="9"/>
      <c r="F103" s="9"/>
      <c r="H103" s="71"/>
      <c r="I103" s="9"/>
      <c r="J103" s="45">
        <v>1006</v>
      </c>
      <c r="K103" s="45"/>
      <c r="L103" s="45">
        <v>1016</v>
      </c>
      <c r="O103" s="82"/>
    </row>
    <row r="104" spans="2:12" ht="12.75">
      <c r="B104" s="9"/>
      <c r="C104" s="2" t="s">
        <v>65</v>
      </c>
      <c r="D104" s="9"/>
      <c r="E104" s="9"/>
      <c r="F104" s="9"/>
      <c r="H104" s="71"/>
      <c r="I104" s="9"/>
      <c r="J104" s="45">
        <v>612</v>
      </c>
      <c r="K104" s="45"/>
      <c r="L104" s="45">
        <f>747+136</f>
        <v>883</v>
      </c>
    </row>
    <row r="105" spans="2:15" ht="12.75">
      <c r="B105" s="2" t="s">
        <v>18</v>
      </c>
      <c r="C105" s="9"/>
      <c r="D105" s="9"/>
      <c r="E105" s="9"/>
      <c r="F105" s="9"/>
      <c r="H105" s="71"/>
      <c r="I105" s="25"/>
      <c r="J105" s="55">
        <f>SUM(J102:J104)</f>
        <v>1618</v>
      </c>
      <c r="K105" s="56"/>
      <c r="L105" s="55">
        <f>SUM(L102:L104)</f>
        <v>2322</v>
      </c>
      <c r="O105" s="80"/>
    </row>
    <row r="106" spans="2:15" ht="12.75">
      <c r="B106" s="2"/>
      <c r="C106" s="9"/>
      <c r="D106" s="9"/>
      <c r="E106" s="9"/>
      <c r="F106" s="9"/>
      <c r="H106" s="71"/>
      <c r="I106" s="9"/>
      <c r="J106" s="45"/>
      <c r="K106" s="47"/>
      <c r="L106" s="45"/>
      <c r="O106" s="80"/>
    </row>
    <row r="107" spans="2:12" ht="12.75">
      <c r="B107" s="2" t="s">
        <v>66</v>
      </c>
      <c r="C107" s="9"/>
      <c r="D107" s="9"/>
      <c r="E107" s="9"/>
      <c r="F107" s="9"/>
      <c r="H107" s="71"/>
      <c r="I107" s="9"/>
      <c r="J107" s="45"/>
      <c r="K107" s="45"/>
      <c r="L107" s="45"/>
    </row>
    <row r="108" spans="2:12" ht="12.75">
      <c r="B108" s="9"/>
      <c r="C108" s="2" t="s">
        <v>67</v>
      </c>
      <c r="D108" s="9"/>
      <c r="E108" s="9"/>
      <c r="F108" s="9"/>
      <c r="H108" s="71"/>
      <c r="I108" s="9"/>
      <c r="J108" s="45">
        <v>20042</v>
      </c>
      <c r="K108" s="45"/>
      <c r="L108" s="45">
        <v>19346</v>
      </c>
    </row>
    <row r="109" spans="2:12" ht="12.75">
      <c r="B109" s="9"/>
      <c r="C109" s="2" t="s">
        <v>68</v>
      </c>
      <c r="D109" s="9"/>
      <c r="E109" s="9"/>
      <c r="F109" s="9"/>
      <c r="H109" s="71"/>
      <c r="I109" s="9"/>
      <c r="J109" s="45">
        <v>6777</v>
      </c>
      <c r="K109" s="45"/>
      <c r="L109" s="45">
        <f>6236-1572</f>
        <v>4664</v>
      </c>
    </row>
    <row r="110" spans="2:12" ht="12.75">
      <c r="B110" s="9"/>
      <c r="C110" s="2" t="s">
        <v>69</v>
      </c>
      <c r="D110" s="9"/>
      <c r="E110" s="9"/>
      <c r="F110" s="2"/>
      <c r="H110" s="71"/>
      <c r="I110" s="9"/>
      <c r="J110" s="46">
        <v>220</v>
      </c>
      <c r="K110" s="45"/>
      <c r="L110" s="46">
        <v>128</v>
      </c>
    </row>
    <row r="111" spans="2:12" ht="12.75">
      <c r="B111" s="9"/>
      <c r="C111" s="2" t="s">
        <v>70</v>
      </c>
      <c r="D111" s="2"/>
      <c r="E111" s="9"/>
      <c r="F111" s="2"/>
      <c r="H111" s="20" t="s">
        <v>80</v>
      </c>
      <c r="I111" s="9"/>
      <c r="J111" s="46">
        <v>968</v>
      </c>
      <c r="K111" s="45"/>
      <c r="L111" s="46">
        <v>934</v>
      </c>
    </row>
    <row r="112" spans="2:12" ht="12.75">
      <c r="B112" s="9"/>
      <c r="C112" s="2" t="s">
        <v>71</v>
      </c>
      <c r="D112" s="9"/>
      <c r="E112" s="9"/>
      <c r="F112" s="9"/>
      <c r="H112" s="71"/>
      <c r="I112" s="9"/>
      <c r="J112" s="45">
        <v>39</v>
      </c>
      <c r="K112" s="45"/>
      <c r="L112" s="45">
        <v>316</v>
      </c>
    </row>
    <row r="113" spans="2:14" ht="12.75">
      <c r="B113" s="9"/>
      <c r="C113" s="2" t="s">
        <v>235</v>
      </c>
      <c r="D113" s="9"/>
      <c r="E113" s="9"/>
      <c r="F113" s="9"/>
      <c r="H113" s="71"/>
      <c r="I113" s="9"/>
      <c r="J113" s="46">
        <v>0</v>
      </c>
      <c r="K113" s="47"/>
      <c r="L113" s="46">
        <v>0</v>
      </c>
      <c r="N113" s="5"/>
    </row>
    <row r="114" spans="2:14" ht="12.75">
      <c r="B114" s="9"/>
      <c r="C114" s="9"/>
      <c r="D114" s="9"/>
      <c r="E114" s="9"/>
      <c r="F114" s="9"/>
      <c r="H114" s="71"/>
      <c r="I114" s="25"/>
      <c r="J114" s="55">
        <f>SUM(J108:J113)</f>
        <v>28046</v>
      </c>
      <c r="K114" s="55"/>
      <c r="L114" s="55">
        <f>SUM(L108:L113)</f>
        <v>25388</v>
      </c>
      <c r="M114" s="15"/>
      <c r="N114" s="5"/>
    </row>
    <row r="115" spans="2:15" ht="12.75">
      <c r="B115" s="2" t="s">
        <v>72</v>
      </c>
      <c r="C115" s="9"/>
      <c r="D115" s="9"/>
      <c r="E115" s="9"/>
      <c r="F115" s="9"/>
      <c r="H115" s="71"/>
      <c r="I115" s="25"/>
      <c r="J115" s="62">
        <f>J105+J114</f>
        <v>29664</v>
      </c>
      <c r="K115" s="55"/>
      <c r="L115" s="62">
        <f>L105+L114</f>
        <v>27710</v>
      </c>
      <c r="O115" s="143"/>
    </row>
    <row r="116" spans="2:16" ht="13.5" thickBot="1">
      <c r="B116" s="2" t="s">
        <v>81</v>
      </c>
      <c r="C116" s="9"/>
      <c r="D116" s="9"/>
      <c r="E116" s="9"/>
      <c r="F116" s="14"/>
      <c r="H116" s="71"/>
      <c r="I116" s="36"/>
      <c r="J116" s="50">
        <f>J99+J115</f>
        <v>135116</v>
      </c>
      <c r="K116" s="50"/>
      <c r="L116" s="50">
        <f>L99+L115</f>
        <v>130921</v>
      </c>
      <c r="O116" s="143"/>
      <c r="P116" s="82"/>
    </row>
    <row r="117" spans="2:15" ht="13.5" thickTop="1">
      <c r="B117" s="2"/>
      <c r="C117" s="9"/>
      <c r="D117" s="9"/>
      <c r="E117" s="9"/>
      <c r="F117" s="9"/>
      <c r="H117" s="71"/>
      <c r="I117" s="9"/>
      <c r="J117" s="45"/>
      <c r="K117" s="45"/>
      <c r="L117" s="45"/>
      <c r="O117" s="143"/>
    </row>
    <row r="118" spans="2:12" ht="12.75">
      <c r="B118" s="2"/>
      <c r="C118" s="9"/>
      <c r="D118" s="9"/>
      <c r="E118" s="9"/>
      <c r="F118" s="9"/>
      <c r="H118" s="71"/>
      <c r="I118" s="9"/>
      <c r="J118" s="45"/>
      <c r="K118" s="45"/>
      <c r="L118" s="45"/>
    </row>
    <row r="119" spans="2:12" ht="12.75">
      <c r="B119" s="2" t="s">
        <v>73</v>
      </c>
      <c r="C119" s="9"/>
      <c r="D119" s="9"/>
      <c r="E119" s="9"/>
      <c r="F119" s="9"/>
      <c r="H119" s="76"/>
      <c r="I119" s="34"/>
      <c r="J119" s="45"/>
      <c r="K119" s="45"/>
      <c r="L119" s="45"/>
    </row>
    <row r="120" spans="2:16" ht="13.5" thickBot="1">
      <c r="B120" s="2" t="s">
        <v>74</v>
      </c>
      <c r="C120" s="9"/>
      <c r="D120" s="9"/>
      <c r="E120" s="13"/>
      <c r="F120" s="9"/>
      <c r="G120" s="19"/>
      <c r="H120" s="76"/>
      <c r="I120" s="63"/>
      <c r="J120" s="64">
        <f>J99/K51</f>
        <v>2.5748260285679403</v>
      </c>
      <c r="K120" s="51"/>
      <c r="L120" s="64">
        <f>L99/L93</f>
        <v>2.519984373855507</v>
      </c>
      <c r="O120" s="82"/>
      <c r="P120" s="82"/>
    </row>
    <row r="121" spans="2:8" ht="13.5" thickTop="1">
      <c r="B121" s="3" t="s">
        <v>15</v>
      </c>
      <c r="H121" s="76"/>
    </row>
    <row r="122" ht="12.75">
      <c r="B122" s="3"/>
    </row>
    <row r="123" ht="12.75">
      <c r="B123" s="3"/>
    </row>
    <row r="124" ht="12.75">
      <c r="B124" s="3"/>
    </row>
    <row r="125" ht="12.75">
      <c r="B125" s="3"/>
    </row>
    <row r="126" ht="12.75">
      <c r="B126" s="3"/>
    </row>
    <row r="127" ht="12.75">
      <c r="B127" s="3"/>
    </row>
    <row r="128" ht="12.75"/>
    <row r="129" ht="12.75"/>
    <row r="130" ht="12.75"/>
    <row r="131" spans="2:15" s="9" customFormat="1" ht="12.75">
      <c r="B131" s="11" t="s">
        <v>82</v>
      </c>
      <c r="O131" s="77"/>
    </row>
    <row r="132" spans="2:15" s="9" customFormat="1" ht="12.75">
      <c r="B132" s="10"/>
      <c r="O132" s="77"/>
    </row>
    <row r="133" spans="2:15" s="9" customFormat="1" ht="12.75">
      <c r="B133" s="2"/>
      <c r="O133" s="77"/>
    </row>
    <row r="134" spans="7:15" s="9" customFormat="1" ht="12.75">
      <c r="G134" s="19"/>
      <c r="H134" s="19"/>
      <c r="I134" s="20" t="s">
        <v>83</v>
      </c>
      <c r="J134" s="19"/>
      <c r="K134" s="19"/>
      <c r="L134" s="19"/>
      <c r="O134" s="77"/>
    </row>
    <row r="135" spans="7:15" s="9" customFormat="1" ht="12.75">
      <c r="G135" s="17" t="s">
        <v>15</v>
      </c>
      <c r="H135" s="19"/>
      <c r="I135" s="20" t="s">
        <v>248</v>
      </c>
      <c r="L135" s="17" t="s">
        <v>84</v>
      </c>
      <c r="O135" s="77"/>
    </row>
    <row r="136" spans="7:15" s="9" customFormat="1" ht="12.75">
      <c r="G136" s="19"/>
      <c r="H136" s="19"/>
      <c r="J136" s="19"/>
      <c r="K136" s="65" t="s">
        <v>85</v>
      </c>
      <c r="M136" s="19"/>
      <c r="O136" s="77"/>
    </row>
    <row r="137" spans="7:21" s="9" customFormat="1" ht="12.75">
      <c r="G137" s="21" t="s">
        <v>86</v>
      </c>
      <c r="H137" s="21" t="s">
        <v>87</v>
      </c>
      <c r="I137" s="137" t="s">
        <v>246</v>
      </c>
      <c r="J137" s="21" t="s">
        <v>96</v>
      </c>
      <c r="K137" s="21" t="s">
        <v>97</v>
      </c>
      <c r="L137" s="144" t="s">
        <v>100</v>
      </c>
      <c r="M137" s="21"/>
      <c r="O137" s="77"/>
      <c r="U137" s="10"/>
    </row>
    <row r="138" spans="7:21" s="9" customFormat="1" ht="12.75">
      <c r="G138" s="21" t="s">
        <v>88</v>
      </c>
      <c r="H138" s="21" t="s">
        <v>94</v>
      </c>
      <c r="I138" s="137" t="s">
        <v>247</v>
      </c>
      <c r="J138" s="21" t="s">
        <v>95</v>
      </c>
      <c r="K138" s="21" t="s">
        <v>95</v>
      </c>
      <c r="L138" s="65" t="s">
        <v>98</v>
      </c>
      <c r="M138" s="21" t="s">
        <v>99</v>
      </c>
      <c r="O138" s="77"/>
      <c r="S138" s="10"/>
      <c r="T138" s="10"/>
      <c r="U138" s="10"/>
    </row>
    <row r="139" spans="7:15" s="9" customFormat="1" ht="12.75">
      <c r="G139" s="21" t="s">
        <v>13</v>
      </c>
      <c r="H139" s="21" t="s">
        <v>13</v>
      </c>
      <c r="I139" s="21" t="s">
        <v>13</v>
      </c>
      <c r="J139" s="21" t="s">
        <v>13</v>
      </c>
      <c r="K139" s="21" t="s">
        <v>13</v>
      </c>
      <c r="L139" s="21" t="s">
        <v>13</v>
      </c>
      <c r="M139" s="21" t="s">
        <v>13</v>
      </c>
      <c r="O139" s="77"/>
    </row>
    <row r="140" spans="2:15" s="9" customFormat="1" ht="12.75">
      <c r="B140" s="2"/>
      <c r="O140" s="77"/>
    </row>
    <row r="141" spans="2:15" s="9" customFormat="1" ht="12.75">
      <c r="B141" s="11" t="s">
        <v>239</v>
      </c>
      <c r="G141" s="45"/>
      <c r="H141" s="45"/>
      <c r="J141" s="45"/>
      <c r="K141" s="45"/>
      <c r="L141" s="45"/>
      <c r="M141" s="45"/>
      <c r="O141" s="77"/>
    </row>
    <row r="142" spans="2:15" s="9" customFormat="1" ht="12.75">
      <c r="B142" s="2"/>
      <c r="G142" s="45"/>
      <c r="H142" s="45"/>
      <c r="J142" s="45"/>
      <c r="K142" s="45"/>
      <c r="L142" s="45"/>
      <c r="M142" s="45"/>
      <c r="O142" s="77"/>
    </row>
    <row r="143" spans="2:15" s="9" customFormat="1" ht="12.75">
      <c r="B143" s="2" t="s">
        <v>232</v>
      </c>
      <c r="D143" s="2"/>
      <c r="E143" s="12"/>
      <c r="F143" s="2"/>
      <c r="G143" s="70">
        <v>40957</v>
      </c>
      <c r="H143" s="70">
        <v>7162</v>
      </c>
      <c r="I143" s="110">
        <v>0</v>
      </c>
      <c r="J143" s="57">
        <v>838</v>
      </c>
      <c r="K143" s="57">
        <v>2096</v>
      </c>
      <c r="L143" s="57">
        <v>52158</v>
      </c>
      <c r="M143" s="57">
        <f>SUM(G143:L143)</f>
        <v>103211</v>
      </c>
      <c r="O143" s="77"/>
    </row>
    <row r="144" spans="2:15" s="9" customFormat="1" ht="12.75">
      <c r="B144" s="2" t="s">
        <v>253</v>
      </c>
      <c r="D144" s="2"/>
      <c r="E144" s="12"/>
      <c r="F144" s="2"/>
      <c r="G144" s="70">
        <v>0</v>
      </c>
      <c r="H144" s="70">
        <v>0</v>
      </c>
      <c r="I144" s="110">
        <v>-7</v>
      </c>
      <c r="J144" s="46">
        <v>0</v>
      </c>
      <c r="K144" s="46">
        <v>0</v>
      </c>
      <c r="L144" s="45">
        <f>-J144</f>
        <v>0</v>
      </c>
      <c r="M144" s="57">
        <f>SUM(G144:L144)</f>
        <v>-7</v>
      </c>
      <c r="O144" s="77"/>
    </row>
    <row r="145" spans="2:15" s="9" customFormat="1" ht="12.75">
      <c r="B145" s="2" t="s">
        <v>90</v>
      </c>
      <c r="D145" s="2"/>
      <c r="E145" s="2"/>
      <c r="F145" s="2"/>
      <c r="G145" s="46">
        <v>0</v>
      </c>
      <c r="H145" s="46">
        <v>0</v>
      </c>
      <c r="I145" s="110">
        <v>0</v>
      </c>
      <c r="J145" s="46">
        <v>0</v>
      </c>
      <c r="K145" s="46">
        <v>0</v>
      </c>
      <c r="L145" s="45">
        <f>-J145</f>
        <v>0</v>
      </c>
      <c r="M145" s="45">
        <f>SUM(G145:L145)</f>
        <v>0</v>
      </c>
      <c r="O145" s="77"/>
    </row>
    <row r="146" spans="2:15" s="9" customFormat="1" ht="12.75">
      <c r="B146" s="2" t="s">
        <v>91</v>
      </c>
      <c r="G146" s="45"/>
      <c r="H146" s="45"/>
      <c r="I146" s="110"/>
      <c r="J146" s="45"/>
      <c r="K146" s="45"/>
      <c r="L146" s="45"/>
      <c r="M146" s="45"/>
      <c r="O146" s="77"/>
    </row>
    <row r="147" spans="2:15" s="9" customFormat="1" ht="12.75">
      <c r="B147" s="2" t="s">
        <v>92</v>
      </c>
      <c r="D147" s="2"/>
      <c r="E147" s="2"/>
      <c r="F147" s="2"/>
      <c r="G147" s="46">
        <v>0</v>
      </c>
      <c r="H147" s="46">
        <v>0</v>
      </c>
      <c r="I147" s="110">
        <v>0</v>
      </c>
      <c r="J147" s="46">
        <v>0</v>
      </c>
      <c r="K147" s="45">
        <v>748</v>
      </c>
      <c r="L147" s="45">
        <v>0</v>
      </c>
      <c r="M147" s="45">
        <f>SUM(G147:L147)</f>
        <v>748</v>
      </c>
      <c r="O147" s="77"/>
    </row>
    <row r="148" spans="2:15" s="9" customFormat="1" ht="12.75">
      <c r="B148" s="2" t="s">
        <v>93</v>
      </c>
      <c r="C148" s="2"/>
      <c r="D148" s="2"/>
      <c r="E148" s="2"/>
      <c r="F148" s="2"/>
      <c r="G148" s="46">
        <v>0</v>
      </c>
      <c r="H148" s="46">
        <v>0</v>
      </c>
      <c r="I148" s="110">
        <v>0</v>
      </c>
      <c r="J148" s="46">
        <v>0</v>
      </c>
      <c r="K148" s="45">
        <v>0</v>
      </c>
      <c r="L148" s="45">
        <f>K42</f>
        <v>4366</v>
      </c>
      <c r="M148" s="45">
        <f>SUM(G148:L148)</f>
        <v>4366</v>
      </c>
      <c r="O148" s="77"/>
    </row>
    <row r="149" spans="2:21" s="9" customFormat="1" ht="12.75">
      <c r="B149" s="2" t="s">
        <v>243</v>
      </c>
      <c r="F149" s="2"/>
      <c r="G149" s="46"/>
      <c r="H149" s="46"/>
      <c r="I149" s="110"/>
      <c r="J149" s="46"/>
      <c r="K149" s="46"/>
      <c r="L149" s="45">
        <v>-2866</v>
      </c>
      <c r="M149" s="45">
        <f>SUM(G149:L149)</f>
        <v>-2866</v>
      </c>
      <c r="O149" s="77"/>
      <c r="U149" s="110"/>
    </row>
    <row r="150" spans="2:21" s="9" customFormat="1" ht="13.5" thickBot="1">
      <c r="B150" s="2" t="s">
        <v>240</v>
      </c>
      <c r="E150" s="12"/>
      <c r="F150" s="2"/>
      <c r="G150" s="60">
        <f aca="true" t="shared" si="0" ref="G150:M150">SUM(G143:G149)</f>
        <v>40957</v>
      </c>
      <c r="H150" s="60">
        <f t="shared" si="0"/>
        <v>7162</v>
      </c>
      <c r="I150" s="60">
        <f t="shared" si="0"/>
        <v>-7</v>
      </c>
      <c r="J150" s="60">
        <f t="shared" si="0"/>
        <v>838</v>
      </c>
      <c r="K150" s="60">
        <f t="shared" si="0"/>
        <v>2844</v>
      </c>
      <c r="L150" s="60">
        <f t="shared" si="0"/>
        <v>53658</v>
      </c>
      <c r="M150" s="60">
        <f t="shared" si="0"/>
        <v>105452</v>
      </c>
      <c r="O150" s="81"/>
      <c r="P150" s="112"/>
      <c r="Q150" s="112"/>
      <c r="R150" s="112"/>
      <c r="S150" s="112"/>
      <c r="T150" s="112"/>
      <c r="U150" s="110"/>
    </row>
    <row r="151" spans="7:15" s="9" customFormat="1" ht="13.5" thickTop="1">
      <c r="G151" s="45"/>
      <c r="H151" s="45"/>
      <c r="I151" s="110"/>
      <c r="J151" s="46"/>
      <c r="K151" s="45"/>
      <c r="L151" s="45"/>
      <c r="M151" s="45"/>
      <c r="O151" s="77"/>
    </row>
    <row r="152" spans="2:15" s="9" customFormat="1" ht="12.75">
      <c r="B152" s="2"/>
      <c r="G152" s="45"/>
      <c r="H152" s="45"/>
      <c r="J152" s="45"/>
      <c r="K152" s="45"/>
      <c r="L152" s="45"/>
      <c r="M152" s="45"/>
      <c r="O152" s="77"/>
    </row>
    <row r="153" spans="2:15" s="9" customFormat="1" ht="12.75">
      <c r="B153" s="11" t="s">
        <v>241</v>
      </c>
      <c r="G153" s="45"/>
      <c r="H153" s="45"/>
      <c r="J153" s="45"/>
      <c r="K153" s="45"/>
      <c r="L153" s="45"/>
      <c r="M153" s="45"/>
      <c r="O153" s="77"/>
    </row>
    <row r="154" spans="2:15" s="9" customFormat="1" ht="12.75">
      <c r="B154" s="2"/>
      <c r="G154" s="45"/>
      <c r="H154" s="45"/>
      <c r="J154" s="45"/>
      <c r="K154" s="45"/>
      <c r="L154" s="45"/>
      <c r="M154" s="45"/>
      <c r="O154" s="77"/>
    </row>
    <row r="155" spans="2:15" s="9" customFormat="1" ht="12.75">
      <c r="B155" s="2" t="s">
        <v>89</v>
      </c>
      <c r="D155" s="2"/>
      <c r="E155" s="12"/>
      <c r="F155" s="2"/>
      <c r="G155" s="123">
        <v>40957</v>
      </c>
      <c r="H155" s="68">
        <v>7162</v>
      </c>
      <c r="I155" s="135">
        <v>0</v>
      </c>
      <c r="J155" s="48">
        <v>738</v>
      </c>
      <c r="K155" s="48">
        <v>1839</v>
      </c>
      <c r="L155" s="48">
        <v>46341</v>
      </c>
      <c r="M155" s="124">
        <f>SUM(G155:L155)</f>
        <v>97037</v>
      </c>
      <c r="O155" s="77"/>
    </row>
    <row r="156" spans="2:15" s="9" customFormat="1" ht="12.75">
      <c r="B156" s="2" t="s">
        <v>228</v>
      </c>
      <c r="D156" s="2"/>
      <c r="E156" s="12"/>
      <c r="F156" s="2"/>
      <c r="G156" s="125">
        <v>0</v>
      </c>
      <c r="H156" s="121">
        <v>0</v>
      </c>
      <c r="I156" s="136">
        <v>0</v>
      </c>
      <c r="J156" s="121">
        <v>0</v>
      </c>
      <c r="K156" s="121">
        <v>0</v>
      </c>
      <c r="L156" s="122">
        <v>348</v>
      </c>
      <c r="M156" s="126">
        <f>SUM(G156:L156)</f>
        <v>348</v>
      </c>
      <c r="O156" s="77"/>
    </row>
    <row r="157" spans="2:15" s="9" customFormat="1" ht="12.75">
      <c r="B157" s="2" t="s">
        <v>229</v>
      </c>
      <c r="D157" s="2"/>
      <c r="E157" s="12"/>
      <c r="F157" s="2"/>
      <c r="G157" s="46">
        <f aca="true" t="shared" si="1" ref="G157:M157">SUM(G155:G156)</f>
        <v>40957</v>
      </c>
      <c r="H157" s="46">
        <f t="shared" si="1"/>
        <v>7162</v>
      </c>
      <c r="I157" s="46">
        <f t="shared" si="1"/>
        <v>0</v>
      </c>
      <c r="J157" s="46">
        <f t="shared" si="1"/>
        <v>738</v>
      </c>
      <c r="K157" s="46">
        <f t="shared" si="1"/>
        <v>1839</v>
      </c>
      <c r="L157" s="46">
        <f t="shared" si="1"/>
        <v>46689</v>
      </c>
      <c r="M157" s="46">
        <f t="shared" si="1"/>
        <v>97385</v>
      </c>
      <c r="O157" s="77"/>
    </row>
    <row r="158" spans="2:15" s="9" customFormat="1" ht="12.75">
      <c r="B158" s="2" t="s">
        <v>90</v>
      </c>
      <c r="D158" s="2"/>
      <c r="E158" s="2"/>
      <c r="F158" s="2"/>
      <c r="G158" s="46">
        <v>0</v>
      </c>
      <c r="H158" s="46">
        <v>0</v>
      </c>
      <c r="I158" s="46">
        <v>0</v>
      </c>
      <c r="J158" s="46">
        <v>101</v>
      </c>
      <c r="K158" s="46">
        <v>0</v>
      </c>
      <c r="L158" s="46">
        <v>-101</v>
      </c>
      <c r="M158" s="45">
        <f>SUM(G158:L158)</f>
        <v>0</v>
      </c>
      <c r="O158" s="77"/>
    </row>
    <row r="159" spans="2:15" s="9" customFormat="1" ht="12.75">
      <c r="B159" s="2" t="s">
        <v>91</v>
      </c>
      <c r="G159" s="45"/>
      <c r="H159" s="45"/>
      <c r="I159" s="45"/>
      <c r="J159" s="45"/>
      <c r="K159" s="45"/>
      <c r="L159" s="45"/>
      <c r="M159" s="45"/>
      <c r="O159" s="77"/>
    </row>
    <row r="160" spans="2:15" s="9" customFormat="1" ht="12.75">
      <c r="B160" s="2" t="s">
        <v>92</v>
      </c>
      <c r="D160" s="2"/>
      <c r="E160" s="2"/>
      <c r="F160" s="2"/>
      <c r="G160" s="46">
        <v>0</v>
      </c>
      <c r="H160" s="46">
        <v>0</v>
      </c>
      <c r="I160" s="46">
        <v>0</v>
      </c>
      <c r="J160" s="46">
        <v>0</v>
      </c>
      <c r="K160" s="46">
        <v>404</v>
      </c>
      <c r="L160" s="46">
        <v>0</v>
      </c>
      <c r="M160" s="45">
        <f>SUM(G160:L160)</f>
        <v>404</v>
      </c>
      <c r="O160" s="77"/>
    </row>
    <row r="161" spans="2:15" s="9" customFormat="1" ht="12.75">
      <c r="B161" s="2" t="s">
        <v>230</v>
      </c>
      <c r="G161" s="45">
        <v>0</v>
      </c>
      <c r="H161" s="45">
        <v>0</v>
      </c>
      <c r="I161" s="45">
        <v>0</v>
      </c>
      <c r="J161" s="45">
        <v>0</v>
      </c>
      <c r="K161" s="45">
        <v>0</v>
      </c>
      <c r="L161" s="45">
        <v>6865</v>
      </c>
      <c r="M161" s="45">
        <f>SUM(G161:L161)</f>
        <v>6865</v>
      </c>
      <c r="O161" s="77"/>
    </row>
    <row r="162" spans="2:15" s="9" customFormat="1" ht="12.75">
      <c r="B162" s="2" t="s">
        <v>243</v>
      </c>
      <c r="F162" s="2"/>
      <c r="G162" s="46"/>
      <c r="H162" s="46"/>
      <c r="I162" s="46"/>
      <c r="J162" s="46"/>
      <c r="K162" s="46"/>
      <c r="L162" s="46">
        <v>-2548</v>
      </c>
      <c r="M162" s="45">
        <f>SUM(G162:L162)</f>
        <v>-2548</v>
      </c>
      <c r="O162" s="77"/>
    </row>
    <row r="163" spans="2:15" s="9" customFormat="1" ht="13.5" thickBot="1">
      <c r="B163" s="2" t="s">
        <v>242</v>
      </c>
      <c r="E163" s="12"/>
      <c r="F163" s="2"/>
      <c r="G163" s="60">
        <f aca="true" t="shared" si="2" ref="G163:M163">SUM(G157:G161)+SUM(G162:G162)</f>
        <v>40957</v>
      </c>
      <c r="H163" s="60">
        <f t="shared" si="2"/>
        <v>7162</v>
      </c>
      <c r="I163" s="60">
        <f t="shared" si="2"/>
        <v>0</v>
      </c>
      <c r="J163" s="60">
        <f t="shared" si="2"/>
        <v>839</v>
      </c>
      <c r="K163" s="60">
        <f t="shared" si="2"/>
        <v>2243</v>
      </c>
      <c r="L163" s="60">
        <f t="shared" si="2"/>
        <v>50905</v>
      </c>
      <c r="M163" s="60">
        <f t="shared" si="2"/>
        <v>102106</v>
      </c>
      <c r="O163" s="77"/>
    </row>
    <row r="164" spans="7:15" s="9" customFormat="1" ht="13.5" thickTop="1">
      <c r="G164" s="45"/>
      <c r="H164" s="45"/>
      <c r="I164" s="110"/>
      <c r="J164" s="46"/>
      <c r="K164" s="45"/>
      <c r="L164" s="45"/>
      <c r="M164" s="45"/>
      <c r="O164" s="77"/>
    </row>
    <row r="165" spans="2:12" ht="12.75">
      <c r="B165" s="3"/>
      <c r="G165" s="49"/>
      <c r="H165" s="49"/>
      <c r="I165" s="49"/>
      <c r="J165" s="49"/>
      <c r="K165" s="49"/>
      <c r="L165" s="49"/>
    </row>
    <row r="166" spans="2:12" ht="12.75">
      <c r="B166" s="3"/>
      <c r="G166" s="49"/>
      <c r="H166" s="49"/>
      <c r="I166" s="49"/>
      <c r="J166" s="49"/>
      <c r="K166" s="49"/>
      <c r="L166" s="49"/>
    </row>
    <row r="167" ht="12.75">
      <c r="B167" s="3"/>
    </row>
    <row r="168" ht="12.75">
      <c r="B168" s="4"/>
    </row>
    <row r="169" ht="12.75">
      <c r="B169" s="4"/>
    </row>
    <row r="170" ht="12.75">
      <c r="B170" s="7"/>
    </row>
    <row r="171" ht="12.75">
      <c r="B171" s="7"/>
    </row>
    <row r="172" spans="2:15" s="9" customFormat="1" ht="12.75">
      <c r="B172" s="10"/>
      <c r="O172" s="77"/>
    </row>
    <row r="173" spans="2:15" s="9" customFormat="1" ht="12.75">
      <c r="B173" s="10"/>
      <c r="O173" s="77"/>
    </row>
    <row r="174" spans="2:15" s="9" customFormat="1" ht="12.75">
      <c r="B174" s="11" t="s">
        <v>101</v>
      </c>
      <c r="O174" s="77"/>
    </row>
    <row r="175" spans="2:15" s="9" customFormat="1" ht="12.75">
      <c r="B175" s="11"/>
      <c r="K175" s="120"/>
      <c r="O175" s="77"/>
    </row>
    <row r="176" spans="9:15" s="9" customFormat="1" ht="12.75">
      <c r="I176" s="17" t="s">
        <v>252</v>
      </c>
      <c r="K176" s="17" t="s">
        <v>252</v>
      </c>
      <c r="O176" s="77"/>
    </row>
    <row r="177" spans="9:21" s="9" customFormat="1" ht="12.75">
      <c r="I177" s="17" t="s">
        <v>10</v>
      </c>
      <c r="K177" s="17" t="s">
        <v>10</v>
      </c>
      <c r="O177" s="77"/>
      <c r="U177" s="2"/>
    </row>
    <row r="178" spans="9:28" s="9" customFormat="1" ht="12.75">
      <c r="I178" s="107">
        <f>I19</f>
        <v>40086</v>
      </c>
      <c r="J178" s="109"/>
      <c r="K178" s="107">
        <f>J19</f>
        <v>39721</v>
      </c>
      <c r="L178" s="109"/>
      <c r="O178" s="77"/>
      <c r="U178" s="2"/>
      <c r="Z178" s="22"/>
      <c r="AB178" s="22"/>
    </row>
    <row r="179" spans="9:15" s="9" customFormat="1" ht="12.75">
      <c r="I179" s="17" t="s">
        <v>13</v>
      </c>
      <c r="K179" s="17" t="s">
        <v>13</v>
      </c>
      <c r="O179" s="77"/>
    </row>
    <row r="180" spans="2:15" s="9" customFormat="1" ht="12.75">
      <c r="B180" s="10"/>
      <c r="L180" s="59"/>
      <c r="O180" s="77"/>
    </row>
    <row r="181" spans="2:15" s="9" customFormat="1" ht="12.75">
      <c r="B181" s="2" t="s">
        <v>102</v>
      </c>
      <c r="G181" s="12"/>
      <c r="I181" s="46">
        <f>K34</f>
        <v>4689</v>
      </c>
      <c r="J181" s="46"/>
      <c r="K181" s="45">
        <f>L34</f>
        <v>8108</v>
      </c>
      <c r="L181" s="57"/>
      <c r="O181" s="81"/>
    </row>
    <row r="182" spans="2:15" s="9" customFormat="1" ht="12.75">
      <c r="B182" s="2" t="s">
        <v>103</v>
      </c>
      <c r="I182" s="45"/>
      <c r="J182" s="45"/>
      <c r="K182" s="45"/>
      <c r="L182" s="57"/>
      <c r="O182" s="77"/>
    </row>
    <row r="183" spans="2:15" s="9" customFormat="1" ht="12.75">
      <c r="B183" s="2"/>
      <c r="I183" s="45"/>
      <c r="J183" s="45"/>
      <c r="K183" s="45"/>
      <c r="L183" s="57"/>
      <c r="O183" s="77"/>
    </row>
    <row r="184" spans="2:15" s="9" customFormat="1" ht="12.75">
      <c r="B184" s="2" t="s">
        <v>104</v>
      </c>
      <c r="H184" s="12"/>
      <c r="I184" s="45">
        <v>5134</v>
      </c>
      <c r="J184" s="46"/>
      <c r="K184" s="45">
        <f>12970-K181-K185</f>
        <v>4727</v>
      </c>
      <c r="L184" s="70"/>
      <c r="O184" s="77"/>
    </row>
    <row r="185" spans="2:15" s="9" customFormat="1" ht="12.75">
      <c r="B185" s="2" t="s">
        <v>105</v>
      </c>
      <c r="C185" s="2"/>
      <c r="D185" s="2"/>
      <c r="F185" s="2"/>
      <c r="I185" s="45">
        <v>142</v>
      </c>
      <c r="J185" s="57"/>
      <c r="K185" s="45">
        <v>135</v>
      </c>
      <c r="L185" s="57"/>
      <c r="O185" s="77"/>
    </row>
    <row r="186" spans="2:15" s="9" customFormat="1" ht="12.75">
      <c r="B186" s="2" t="s">
        <v>106</v>
      </c>
      <c r="I186" s="68">
        <f>SUM(I181:I185)</f>
        <v>9965</v>
      </c>
      <c r="J186" s="70"/>
      <c r="K186" s="68">
        <f>SUM(K181:K185)</f>
        <v>12970</v>
      </c>
      <c r="L186" s="70"/>
      <c r="M186" s="2"/>
      <c r="O186" s="77"/>
    </row>
    <row r="187" spans="4:15" s="9" customFormat="1" ht="12.75">
      <c r="D187" s="12"/>
      <c r="E187" s="2"/>
      <c r="F187" s="12"/>
      <c r="I187" s="45"/>
      <c r="J187" s="45"/>
      <c r="K187" s="45"/>
      <c r="L187" s="57"/>
      <c r="O187" s="77"/>
    </row>
    <row r="188" spans="2:15" s="9" customFormat="1" ht="12.75">
      <c r="B188" s="2" t="s">
        <v>107</v>
      </c>
      <c r="I188" s="45"/>
      <c r="J188" s="45"/>
      <c r="K188" s="45"/>
      <c r="L188" s="45"/>
      <c r="O188" s="77"/>
    </row>
    <row r="189" spans="3:15" s="9" customFormat="1" ht="12.75">
      <c r="C189" s="2" t="s">
        <v>108</v>
      </c>
      <c r="G189" s="2"/>
      <c r="I189" s="46">
        <v>-8669</v>
      </c>
      <c r="J189" s="45"/>
      <c r="K189" s="46">
        <v>5331</v>
      </c>
      <c r="L189" s="45"/>
      <c r="O189" s="77"/>
    </row>
    <row r="190" spans="3:21" s="9" customFormat="1" ht="12.75">
      <c r="C190" s="2" t="s">
        <v>109</v>
      </c>
      <c r="F190" s="2"/>
      <c r="H190" s="2"/>
      <c r="I190" s="45">
        <v>1982</v>
      </c>
      <c r="J190" s="45"/>
      <c r="K190" s="45">
        <v>4317</v>
      </c>
      <c r="L190" s="45"/>
      <c r="O190" s="77"/>
      <c r="S190" s="2"/>
      <c r="U190" s="2"/>
    </row>
    <row r="191" spans="2:20" s="9" customFormat="1" ht="12.75">
      <c r="B191" s="2" t="s">
        <v>110</v>
      </c>
      <c r="E191" s="12"/>
      <c r="G191" s="12"/>
      <c r="I191" s="55">
        <f>SUM(I186:I190)</f>
        <v>3278</v>
      </c>
      <c r="J191" s="45"/>
      <c r="K191" s="55">
        <f>SUM(K186:K190)</f>
        <v>22618</v>
      </c>
      <c r="L191" s="45"/>
      <c r="O191" s="77"/>
      <c r="R191" s="2"/>
      <c r="T191" s="2"/>
    </row>
    <row r="192" spans="2:20" s="9" customFormat="1" ht="12.75">
      <c r="B192" s="2"/>
      <c r="E192" s="12"/>
      <c r="G192" s="12"/>
      <c r="I192" s="45"/>
      <c r="J192" s="45"/>
      <c r="K192" s="57"/>
      <c r="L192" s="45"/>
      <c r="O192" s="77"/>
      <c r="R192" s="2"/>
      <c r="T192" s="2"/>
    </row>
    <row r="193" spans="2:15" s="9" customFormat="1" ht="12.75">
      <c r="B193" s="2" t="s">
        <v>111</v>
      </c>
      <c r="I193" s="45"/>
      <c r="J193" s="45"/>
      <c r="K193" s="45"/>
      <c r="L193" s="45"/>
      <c r="O193" s="77"/>
    </row>
    <row r="194" spans="3:15" s="9" customFormat="1" ht="12.75">
      <c r="C194" s="2" t="s">
        <v>115</v>
      </c>
      <c r="F194" s="2"/>
      <c r="I194" s="46">
        <v>71</v>
      </c>
      <c r="J194" s="45"/>
      <c r="K194" s="46">
        <f>87-2548</f>
        <v>-2461</v>
      </c>
      <c r="L194" s="45"/>
      <c r="O194" s="77"/>
    </row>
    <row r="195" spans="3:15" s="9" customFormat="1" ht="12.75">
      <c r="C195" s="2" t="s">
        <v>112</v>
      </c>
      <c r="H195" s="2"/>
      <c r="I195" s="45">
        <v>-7</v>
      </c>
      <c r="J195" s="46"/>
      <c r="K195" s="45">
        <v>0</v>
      </c>
      <c r="L195" s="45"/>
      <c r="O195" s="77"/>
    </row>
    <row r="196" spans="3:23" s="9" customFormat="1" ht="12.75">
      <c r="C196" s="2" t="s">
        <v>113</v>
      </c>
      <c r="H196" s="2"/>
      <c r="I196" s="45">
        <f>-3287</f>
        <v>-3287</v>
      </c>
      <c r="J196" s="46"/>
      <c r="K196" s="45">
        <f>-3944</f>
        <v>-3944</v>
      </c>
      <c r="L196" s="45"/>
      <c r="O196" s="77"/>
      <c r="U196" s="2"/>
      <c r="W196" s="2"/>
    </row>
    <row r="197" spans="9:26" s="9" customFormat="1" ht="12.75">
      <c r="I197" s="62">
        <f>SUM(I194:I196)</f>
        <v>-3223</v>
      </c>
      <c r="J197" s="45"/>
      <c r="K197" s="62">
        <f>SUM(K194:K196)</f>
        <v>-6405</v>
      </c>
      <c r="L197" s="45"/>
      <c r="M197" s="2"/>
      <c r="O197" s="77"/>
      <c r="X197" s="2"/>
      <c r="Z197" s="2"/>
    </row>
    <row r="198" spans="9:26" s="9" customFormat="1" ht="12.75">
      <c r="I198" s="45"/>
      <c r="J198" s="45"/>
      <c r="K198" s="70"/>
      <c r="L198" s="45"/>
      <c r="M198" s="2"/>
      <c r="O198" s="77"/>
      <c r="X198" s="2"/>
      <c r="Z198" s="2"/>
    </row>
    <row r="199" spans="2:15" s="9" customFormat="1" ht="12.75">
      <c r="B199" s="2" t="s">
        <v>114</v>
      </c>
      <c r="I199" s="45"/>
      <c r="J199" s="45"/>
      <c r="K199" s="45"/>
      <c r="L199" s="45"/>
      <c r="O199" s="77"/>
    </row>
    <row r="200" spans="3:15" s="9" customFormat="1" ht="12.75">
      <c r="C200" s="2" t="s">
        <v>115</v>
      </c>
      <c r="F200" s="2"/>
      <c r="I200" s="46">
        <v>-2866</v>
      </c>
      <c r="J200" s="45"/>
      <c r="K200" s="46">
        <v>0</v>
      </c>
      <c r="L200" s="45"/>
      <c r="O200" s="77"/>
    </row>
    <row r="201" spans="3:15" s="9" customFormat="1" ht="12.75">
      <c r="C201" s="2" t="s">
        <v>116</v>
      </c>
      <c r="H201" s="2"/>
      <c r="I201" s="45">
        <v>-687</v>
      </c>
      <c r="J201" s="46"/>
      <c r="K201" s="45">
        <v>-383</v>
      </c>
      <c r="L201" s="45"/>
      <c r="O201" s="77"/>
    </row>
    <row r="202" spans="3:37" s="9" customFormat="1" ht="12.75">
      <c r="C202" s="2" t="s">
        <v>117</v>
      </c>
      <c r="G202" s="2"/>
      <c r="I202" s="45">
        <v>0</v>
      </c>
      <c r="J202" s="46"/>
      <c r="K202" s="45">
        <v>0</v>
      </c>
      <c r="L202" s="45"/>
      <c r="O202" s="77"/>
      <c r="V202" s="2"/>
      <c r="X202" s="2"/>
      <c r="AI202" s="2">
        <v>-295</v>
      </c>
      <c r="AK202" s="12">
        <v>-3452</v>
      </c>
    </row>
    <row r="203" spans="9:15" s="9" customFormat="1" ht="12.75">
      <c r="I203" s="62">
        <f>SUM(I200:I202)</f>
        <v>-3553</v>
      </c>
      <c r="J203" s="45"/>
      <c r="K203" s="62">
        <f>SUM(K200:K202)</f>
        <v>-383</v>
      </c>
      <c r="L203" s="45"/>
      <c r="M203" s="2"/>
      <c r="O203" s="77"/>
    </row>
    <row r="204" spans="2:15" s="9" customFormat="1" ht="12.75">
      <c r="B204" s="2"/>
      <c r="I204" s="45"/>
      <c r="J204" s="45"/>
      <c r="K204" s="45"/>
      <c r="L204" s="45"/>
      <c r="O204" s="77"/>
    </row>
    <row r="205" spans="2:15" s="9" customFormat="1" ht="12.75">
      <c r="B205" s="2" t="s">
        <v>118</v>
      </c>
      <c r="E205" s="12"/>
      <c r="G205" s="12"/>
      <c r="H205" s="110"/>
      <c r="I205" s="45">
        <f>I191+I197+I203</f>
        <v>-3498</v>
      </c>
      <c r="J205" s="45"/>
      <c r="K205" s="45">
        <f>K191+K197+K203</f>
        <v>15830</v>
      </c>
      <c r="L205" s="45"/>
      <c r="O205" s="77"/>
    </row>
    <row r="206" spans="2:15" s="9" customFormat="1" ht="12.75">
      <c r="B206" s="2"/>
      <c r="I206" s="45"/>
      <c r="J206" s="45"/>
      <c r="K206" s="45"/>
      <c r="L206" s="45"/>
      <c r="O206" s="77"/>
    </row>
    <row r="207" spans="2:15" s="9" customFormat="1" ht="12.75">
      <c r="B207" s="2" t="s">
        <v>119</v>
      </c>
      <c r="F207" s="2"/>
      <c r="H207" s="2"/>
      <c r="I207" s="45">
        <v>300</v>
      </c>
      <c r="J207" s="45"/>
      <c r="K207" s="45">
        <v>206</v>
      </c>
      <c r="L207" s="45"/>
      <c r="O207" s="77"/>
    </row>
    <row r="208" spans="2:15" s="9" customFormat="1" ht="12.75">
      <c r="B208" s="2"/>
      <c r="I208" s="45"/>
      <c r="J208" s="45"/>
      <c r="K208" s="45"/>
      <c r="L208" s="45"/>
      <c r="O208" s="77"/>
    </row>
    <row r="209" spans="2:15" s="9" customFormat="1" ht="12.75">
      <c r="B209" s="2" t="s">
        <v>120</v>
      </c>
      <c r="D209" s="12"/>
      <c r="E209" s="2"/>
      <c r="F209" s="12"/>
      <c r="I209" s="45">
        <v>35671</v>
      </c>
      <c r="J209" s="45"/>
      <c r="K209" s="45">
        <v>16615</v>
      </c>
      <c r="L209" s="45"/>
      <c r="N209" s="110"/>
      <c r="O209" s="77"/>
    </row>
    <row r="210" spans="9:15" s="9" customFormat="1" ht="12.75">
      <c r="I210" s="45"/>
      <c r="J210" s="45"/>
      <c r="K210" s="46"/>
      <c r="L210" s="45"/>
      <c r="M210" s="2"/>
      <c r="O210" s="77"/>
    </row>
    <row r="211" spans="2:16" s="9" customFormat="1" ht="13.5" thickBot="1">
      <c r="B211" s="2" t="s">
        <v>121</v>
      </c>
      <c r="E211" s="12"/>
      <c r="G211" s="12"/>
      <c r="I211" s="50">
        <f>SUM(I205:I210)</f>
        <v>32473</v>
      </c>
      <c r="J211" s="45"/>
      <c r="K211" s="50">
        <f>SUM(K205:K210)</f>
        <v>32651</v>
      </c>
      <c r="L211" s="45"/>
      <c r="N211" s="112"/>
      <c r="O211" s="77"/>
      <c r="P211" s="110"/>
    </row>
    <row r="212" spans="9:15" s="9" customFormat="1" ht="13.5" thickTop="1">
      <c r="I212" s="45"/>
      <c r="J212" s="45"/>
      <c r="K212" s="46"/>
      <c r="L212" s="45"/>
      <c r="M212" s="2"/>
      <c r="O212" s="77"/>
    </row>
    <row r="213" spans="2:15" s="9" customFormat="1" ht="12.75">
      <c r="B213" s="2"/>
      <c r="I213" s="45"/>
      <c r="J213" s="45"/>
      <c r="K213" s="45"/>
      <c r="L213" s="45"/>
      <c r="O213" s="77"/>
    </row>
    <row r="214" spans="2:15" s="9" customFormat="1" ht="12.75" customHeight="1">
      <c r="B214" s="18" t="s">
        <v>122</v>
      </c>
      <c r="I214" s="45"/>
      <c r="J214" s="45"/>
      <c r="K214" s="45"/>
      <c r="L214" s="45"/>
      <c r="O214" s="77"/>
    </row>
    <row r="215" spans="3:15" s="9" customFormat="1" ht="12.75">
      <c r="C215" s="9" t="s">
        <v>123</v>
      </c>
      <c r="H215" s="23"/>
      <c r="I215" s="45">
        <v>-544</v>
      </c>
      <c r="J215" s="69"/>
      <c r="K215" s="45">
        <v>0</v>
      </c>
      <c r="L215" s="45"/>
      <c r="O215" s="77"/>
    </row>
    <row r="216" spans="3:15" s="9" customFormat="1" ht="12.75">
      <c r="C216" s="9" t="s">
        <v>124</v>
      </c>
      <c r="H216" s="23"/>
      <c r="I216" s="45">
        <f>J85</f>
        <v>16810</v>
      </c>
      <c r="J216" s="69"/>
      <c r="K216" s="45">
        <v>17116</v>
      </c>
      <c r="L216" s="45"/>
      <c r="O216" s="77"/>
    </row>
    <row r="217" spans="3:21" s="9" customFormat="1" ht="12.75">
      <c r="C217" s="9" t="s">
        <v>125</v>
      </c>
      <c r="G217" s="23"/>
      <c r="I217" s="45">
        <f>J86</f>
        <v>16207</v>
      </c>
      <c r="J217" s="45"/>
      <c r="K217" s="45">
        <v>15535</v>
      </c>
      <c r="L217" s="45"/>
      <c r="O217" s="81"/>
      <c r="S217" s="23"/>
      <c r="U217" s="23"/>
    </row>
    <row r="218" spans="9:16" s="9" customFormat="1" ht="13.5" thickBot="1">
      <c r="I218" s="50">
        <f>SUM(I215:I217)</f>
        <v>32473</v>
      </c>
      <c r="J218" s="45"/>
      <c r="K218" s="50">
        <f>SUM(K215:K217)</f>
        <v>32651</v>
      </c>
      <c r="L218" s="69"/>
      <c r="O218" s="127"/>
      <c r="P218" s="81"/>
    </row>
    <row r="219" spans="12:16" s="9" customFormat="1" ht="13.5" thickTop="1">
      <c r="L219" s="23"/>
      <c r="N219" s="23"/>
      <c r="O219" s="81"/>
      <c r="P219" s="81"/>
    </row>
    <row r="220" spans="12:15" s="9" customFormat="1" ht="12.75">
      <c r="L220" s="23"/>
      <c r="N220" s="23"/>
      <c r="O220" s="77"/>
    </row>
    <row r="221" spans="12:15" s="9" customFormat="1" ht="12.75">
      <c r="L221" s="23"/>
      <c r="N221" s="23"/>
      <c r="O221" s="77"/>
    </row>
    <row r="222" spans="2:15" s="9" customFormat="1" ht="12.75">
      <c r="B222" s="23"/>
      <c r="O222" s="77"/>
    </row>
    <row r="223" spans="2:15" s="9" customFormat="1" ht="12.75">
      <c r="B223" s="24"/>
      <c r="O223" s="77"/>
    </row>
    <row r="224" s="9" customFormat="1" ht="12.75">
      <c r="O224" s="77"/>
    </row>
    <row r="225" s="9" customFormat="1" ht="12.75">
      <c r="O225" s="77"/>
    </row>
    <row r="226" s="9" customFormat="1" ht="12.75">
      <c r="O226" s="77"/>
    </row>
    <row r="227" s="9" customFormat="1" ht="12.75">
      <c r="O227" s="77"/>
    </row>
    <row r="228" spans="2:15" s="9" customFormat="1" ht="12.75">
      <c r="B228" s="28" t="s">
        <v>126</v>
      </c>
      <c r="C228" s="25"/>
      <c r="D228" s="25"/>
      <c r="E228" s="25"/>
      <c r="F228" s="25"/>
      <c r="G228" s="25"/>
      <c r="H228" s="25"/>
      <c r="I228" s="25"/>
      <c r="J228" s="25"/>
      <c r="K228" s="25"/>
      <c r="L228" s="26"/>
      <c r="O228" s="77"/>
    </row>
    <row r="231" ht="12.75">
      <c r="B231" s="27" t="s">
        <v>127</v>
      </c>
    </row>
    <row r="244" ht="12.75">
      <c r="B244" s="27" t="s">
        <v>128</v>
      </c>
    </row>
    <row r="249" ht="12.75">
      <c r="B249" s="27" t="s">
        <v>129</v>
      </c>
    </row>
    <row r="253" ht="12.75">
      <c r="B253" s="27" t="s">
        <v>130</v>
      </c>
    </row>
    <row r="259" ht="12.75">
      <c r="B259" s="27" t="s">
        <v>131</v>
      </c>
    </row>
    <row r="264" ht="12.75">
      <c r="B264" s="27" t="s">
        <v>132</v>
      </c>
    </row>
    <row r="273" ht="12.75">
      <c r="B273" s="27" t="s">
        <v>133</v>
      </c>
    </row>
    <row r="276" spans="11:12" ht="12.75">
      <c r="K276" s="150" t="s">
        <v>250</v>
      </c>
      <c r="L276" s="150"/>
    </row>
    <row r="277" ht="12.75">
      <c r="L277" s="138" t="s">
        <v>251</v>
      </c>
    </row>
    <row r="279" spans="11:12" ht="13.5" thickBot="1">
      <c r="K279" s="139"/>
      <c r="L279" s="140">
        <f>-L149</f>
        <v>2866</v>
      </c>
    </row>
    <row r="280" ht="13.5" thickTop="1"/>
    <row r="284" ht="12.75">
      <c r="B284" s="27" t="s">
        <v>134</v>
      </c>
    </row>
    <row r="288" spans="3:12" ht="12.75">
      <c r="C288" s="9"/>
      <c r="D288" s="9"/>
      <c r="E288" s="9"/>
      <c r="F288" s="9"/>
      <c r="G288" s="9"/>
      <c r="H288" s="17" t="s">
        <v>8</v>
      </c>
      <c r="J288" s="17" t="s">
        <v>135</v>
      </c>
      <c r="L288" s="19"/>
    </row>
    <row r="289" spans="3:12" ht="12.75">
      <c r="C289" s="9"/>
      <c r="D289" s="9"/>
      <c r="E289" s="9"/>
      <c r="F289" s="9"/>
      <c r="G289" s="9"/>
      <c r="H289" s="17" t="s">
        <v>136</v>
      </c>
      <c r="J289" s="17" t="s">
        <v>137</v>
      </c>
      <c r="L289" s="17" t="s">
        <v>138</v>
      </c>
    </row>
    <row r="290" spans="3:12" ht="12.75">
      <c r="C290" s="9"/>
      <c r="D290" s="9"/>
      <c r="E290" s="9"/>
      <c r="F290" s="9"/>
      <c r="G290" s="9"/>
      <c r="H290" s="19" t="s">
        <v>139</v>
      </c>
      <c r="J290" s="19" t="s">
        <v>140</v>
      </c>
      <c r="L290" s="19" t="s">
        <v>141</v>
      </c>
    </row>
    <row r="291" spans="3:12" ht="12.75">
      <c r="C291" s="9"/>
      <c r="D291" s="9"/>
      <c r="E291" s="9"/>
      <c r="F291" s="9"/>
      <c r="G291" s="45"/>
      <c r="H291" s="45"/>
      <c r="I291" s="45"/>
      <c r="J291" s="45"/>
      <c r="K291" s="45"/>
      <c r="L291" s="45"/>
    </row>
    <row r="292" spans="3:12" ht="12.75">
      <c r="C292" s="9" t="s">
        <v>142</v>
      </c>
      <c r="E292" s="9"/>
      <c r="F292" s="9"/>
      <c r="G292" s="45"/>
      <c r="H292" s="45">
        <v>51399</v>
      </c>
      <c r="I292" s="45"/>
      <c r="J292" s="45">
        <v>3448</v>
      </c>
      <c r="K292" s="45"/>
      <c r="L292" s="45">
        <v>76993</v>
      </c>
    </row>
    <row r="293" spans="3:12" ht="12.75">
      <c r="C293" s="9" t="s">
        <v>145</v>
      </c>
      <c r="E293" s="9"/>
      <c r="F293" s="9"/>
      <c r="G293" s="45"/>
      <c r="H293" s="45">
        <v>28260</v>
      </c>
      <c r="I293" s="45"/>
      <c r="J293" s="45">
        <v>586</v>
      </c>
      <c r="K293" s="45"/>
      <c r="L293" s="45">
        <v>45562</v>
      </c>
    </row>
    <row r="294" spans="3:12" ht="12.75">
      <c r="C294" s="9" t="s">
        <v>143</v>
      </c>
      <c r="E294" s="9"/>
      <c r="F294" s="9"/>
      <c r="G294" s="45"/>
      <c r="H294" s="45">
        <v>6666</v>
      </c>
      <c r="I294" s="45"/>
      <c r="J294" s="45">
        <v>118</v>
      </c>
      <c r="K294" s="45"/>
      <c r="L294" s="45">
        <v>7112</v>
      </c>
    </row>
    <row r="295" spans="3:15" ht="12.75">
      <c r="C295" s="9" t="s">
        <v>144</v>
      </c>
      <c r="E295" s="9"/>
      <c r="F295" s="9"/>
      <c r="G295" s="45"/>
      <c r="H295" s="100" t="s">
        <v>216</v>
      </c>
      <c r="I295" s="45"/>
      <c r="J295" s="45">
        <v>537</v>
      </c>
      <c r="K295" s="45"/>
      <c r="L295" s="45">
        <v>5449</v>
      </c>
      <c r="O295" s="82"/>
    </row>
    <row r="296" spans="3:15" ht="12.75">
      <c r="C296" s="9" t="s">
        <v>146</v>
      </c>
      <c r="E296" s="9"/>
      <c r="F296" s="9"/>
      <c r="G296" s="45"/>
      <c r="H296" s="45"/>
      <c r="I296" s="45"/>
      <c r="J296" s="45"/>
      <c r="K296" s="45"/>
      <c r="L296" s="45"/>
      <c r="O296" s="82"/>
    </row>
    <row r="297" spans="3:17" ht="13.5" thickBot="1">
      <c r="C297" s="9"/>
      <c r="D297" s="9"/>
      <c r="E297" s="9"/>
      <c r="F297" s="9"/>
      <c r="G297" s="50"/>
      <c r="H297" s="50">
        <f>SUM(H292:H296)</f>
        <v>86325</v>
      </c>
      <c r="I297" s="50"/>
      <c r="J297" s="50">
        <f>SUM(J292:J296)</f>
        <v>4689</v>
      </c>
      <c r="K297" s="50"/>
      <c r="L297" s="50">
        <f>SUM(L292:L296)</f>
        <v>135116</v>
      </c>
      <c r="O297" s="82"/>
      <c r="P297" s="115"/>
      <c r="Q297" s="115"/>
    </row>
    <row r="298" spans="3:15" ht="13.5" thickTop="1">
      <c r="C298" s="9"/>
      <c r="D298" s="9"/>
      <c r="E298" s="9"/>
      <c r="F298" s="9"/>
      <c r="G298" s="45"/>
      <c r="H298" s="45"/>
      <c r="I298" s="45"/>
      <c r="J298" s="45"/>
      <c r="K298" s="45"/>
      <c r="L298" s="45"/>
      <c r="O298" s="82"/>
    </row>
    <row r="299" spans="3:12" ht="12.75">
      <c r="C299" s="9"/>
      <c r="D299" s="9"/>
      <c r="E299" s="9"/>
      <c r="F299" s="9"/>
      <c r="G299" s="45"/>
      <c r="H299" s="45"/>
      <c r="I299" s="45"/>
      <c r="J299" s="45"/>
      <c r="K299" s="45"/>
      <c r="L299" s="45"/>
    </row>
    <row r="300" spans="2:12" ht="12.75">
      <c r="B300" s="27" t="s">
        <v>147</v>
      </c>
      <c r="C300" s="9"/>
      <c r="D300" s="9"/>
      <c r="E300" s="9"/>
      <c r="F300" s="9"/>
      <c r="G300" s="9"/>
      <c r="H300" s="9"/>
      <c r="I300" s="9"/>
      <c r="J300" s="9"/>
      <c r="K300" s="9"/>
      <c r="L300" s="9"/>
    </row>
    <row r="301" spans="3:12" ht="12.75">
      <c r="C301" s="9"/>
      <c r="D301" s="9"/>
      <c r="E301" s="9"/>
      <c r="F301" s="9"/>
      <c r="G301" s="9"/>
      <c r="H301" s="9"/>
      <c r="I301" s="9"/>
      <c r="J301" s="9"/>
      <c r="K301" s="9"/>
      <c r="L301" s="9"/>
    </row>
    <row r="304" ht="12.75">
      <c r="B304" s="27" t="s">
        <v>148</v>
      </c>
    </row>
    <row r="305" spans="14:15" ht="12.75">
      <c r="N305" s="131"/>
      <c r="O305" s="141"/>
    </row>
    <row r="306" spans="14:15" ht="12.75">
      <c r="N306" s="131"/>
      <c r="O306" s="141"/>
    </row>
    <row r="307" ht="12.75">
      <c r="N307" s="111"/>
    </row>
    <row r="310" ht="12.75">
      <c r="B310" s="27" t="s">
        <v>149</v>
      </c>
    </row>
    <row r="314" ht="12.75">
      <c r="B314" s="27" t="s">
        <v>150</v>
      </c>
    </row>
    <row r="317" s="9" customFormat="1" ht="12.75">
      <c r="O317" s="77"/>
    </row>
    <row r="318" spans="14:15" s="9" customFormat="1" ht="12.75">
      <c r="N318" s="117"/>
      <c r="O318" s="77"/>
    </row>
    <row r="319" spans="9:15" s="9" customFormat="1" ht="12.75">
      <c r="I319" s="19" t="s">
        <v>151</v>
      </c>
      <c r="K319" s="19" t="s">
        <v>152</v>
      </c>
      <c r="N319" s="117"/>
      <c r="O319" s="77"/>
    </row>
    <row r="320" spans="9:15" s="9" customFormat="1" ht="12.75">
      <c r="I320" s="19" t="s">
        <v>13</v>
      </c>
      <c r="K320" s="19" t="s">
        <v>13</v>
      </c>
      <c r="O320" s="77"/>
    </row>
    <row r="321" s="9" customFormat="1" ht="12.75">
      <c r="O321" s="77"/>
    </row>
    <row r="322" spans="4:15" s="9" customFormat="1" ht="12.75">
      <c r="D322" s="31" t="s">
        <v>153</v>
      </c>
      <c r="I322" s="45"/>
      <c r="J322" s="45"/>
      <c r="K322" s="45"/>
      <c r="O322" s="77"/>
    </row>
    <row r="323" spans="4:15" s="9" customFormat="1" ht="12.75">
      <c r="D323" s="31" t="s">
        <v>154</v>
      </c>
      <c r="I323" s="87">
        <v>1337</v>
      </c>
      <c r="J323" s="45"/>
      <c r="K323" s="45">
        <v>2417</v>
      </c>
      <c r="O323" s="77"/>
    </row>
    <row r="324" spans="4:16" s="9" customFormat="1" ht="13.5" thickBot="1">
      <c r="D324" s="31" t="s">
        <v>155</v>
      </c>
      <c r="I324" s="133">
        <v>360</v>
      </c>
      <c r="J324" s="45"/>
      <c r="K324" s="51">
        <v>360</v>
      </c>
      <c r="L324" s="110"/>
      <c r="N324" s="110"/>
      <c r="O324" s="110"/>
      <c r="P324" s="81"/>
    </row>
    <row r="325" spans="4:15" s="9" customFormat="1" ht="13.5" thickTop="1">
      <c r="D325" s="31"/>
      <c r="I325" s="86"/>
      <c r="J325" s="45"/>
      <c r="K325" s="45"/>
      <c r="O325" s="77"/>
    </row>
    <row r="326" spans="4:15" s="9" customFormat="1" ht="13.5" thickBot="1">
      <c r="D326" s="18" t="s">
        <v>156</v>
      </c>
      <c r="I326" s="92">
        <v>25335</v>
      </c>
      <c r="J326" s="45" t="s">
        <v>221</v>
      </c>
      <c r="K326" s="51">
        <v>0</v>
      </c>
      <c r="O326" s="77"/>
    </row>
    <row r="327" s="9" customFormat="1" ht="13.5" thickTop="1">
      <c r="O327" s="77"/>
    </row>
    <row r="328" s="9" customFormat="1" ht="12.75">
      <c r="O328" s="77"/>
    </row>
    <row r="329" spans="3:15" s="9" customFormat="1" ht="12.75">
      <c r="C329" s="19" t="s">
        <v>221</v>
      </c>
      <c r="D329" s="18" t="s">
        <v>222</v>
      </c>
      <c r="E329" s="34"/>
      <c r="F329" s="34"/>
      <c r="O329" s="77"/>
    </row>
    <row r="330" spans="3:15" s="9" customFormat="1" ht="12.75">
      <c r="C330" s="34"/>
      <c r="D330" s="18" t="s">
        <v>215</v>
      </c>
      <c r="E330" s="34"/>
      <c r="F330" s="34"/>
      <c r="O330" s="77"/>
    </row>
    <row r="331" spans="3:15" s="9" customFormat="1" ht="12.75">
      <c r="C331" s="34"/>
      <c r="D331" s="18"/>
      <c r="E331" s="34" t="s">
        <v>214</v>
      </c>
      <c r="F331" s="34"/>
      <c r="O331" s="77"/>
    </row>
    <row r="332" spans="3:15" s="9" customFormat="1" ht="12.75">
      <c r="C332" s="34"/>
      <c r="D332" s="18" t="s">
        <v>212</v>
      </c>
      <c r="E332" s="34"/>
      <c r="F332" s="34"/>
      <c r="O332" s="77"/>
    </row>
    <row r="333" spans="3:15" s="9" customFormat="1" ht="12.75">
      <c r="C333" s="34"/>
      <c r="D333" s="18" t="s">
        <v>213</v>
      </c>
      <c r="E333" s="34"/>
      <c r="O333" s="77"/>
    </row>
    <row r="334" spans="3:15" s="9" customFormat="1" ht="12.75">
      <c r="C334" s="34"/>
      <c r="D334" s="18"/>
      <c r="E334" s="34"/>
      <c r="O334" s="77"/>
    </row>
    <row r="335" s="9" customFormat="1" ht="12.75">
      <c r="O335" s="77"/>
    </row>
    <row r="336" s="9" customFormat="1" ht="12.75">
      <c r="O336" s="77"/>
    </row>
    <row r="337" s="9" customFormat="1" ht="12.75">
      <c r="O337" s="77"/>
    </row>
    <row r="338" spans="2:15" s="9" customFormat="1" ht="12.75">
      <c r="B338" s="28" t="s">
        <v>158</v>
      </c>
      <c r="C338" s="25"/>
      <c r="D338" s="25"/>
      <c r="E338" s="25"/>
      <c r="F338" s="25"/>
      <c r="G338" s="25"/>
      <c r="H338" s="25"/>
      <c r="I338" s="25"/>
      <c r="J338" s="25"/>
      <c r="K338" s="25"/>
      <c r="L338" s="26"/>
      <c r="O338" s="77"/>
    </row>
    <row r="339" s="9" customFormat="1" ht="12.75">
      <c r="O339" s="77"/>
    </row>
    <row r="340" s="9" customFormat="1" ht="12.75">
      <c r="O340" s="77"/>
    </row>
    <row r="341" spans="2:17" ht="12.75">
      <c r="B341" s="27" t="s">
        <v>157</v>
      </c>
      <c r="O341" s="128"/>
      <c r="P341" s="128"/>
      <c r="Q341" s="128"/>
    </row>
    <row r="342" spans="2:17" ht="12.75">
      <c r="B342" s="9"/>
      <c r="O342" s="129"/>
      <c r="P342" s="112"/>
      <c r="Q342" s="112"/>
    </row>
    <row r="343" spans="2:17" ht="12.75">
      <c r="B343" s="9"/>
      <c r="O343" s="130"/>
      <c r="P343" s="112"/>
      <c r="Q343" s="112"/>
    </row>
    <row r="344" spans="2:17" ht="12.75">
      <c r="B344" s="9"/>
      <c r="O344" s="112"/>
      <c r="P344" s="112"/>
      <c r="Q344" s="128"/>
    </row>
    <row r="345" spans="2:16" ht="12.75">
      <c r="B345" s="9"/>
      <c r="O345" s="102"/>
      <c r="P345" s="102"/>
    </row>
    <row r="346" spans="2:15" ht="12.75">
      <c r="B346" s="9"/>
      <c r="O346" s="111"/>
    </row>
    <row r="347" spans="2:15" ht="12.75">
      <c r="B347" s="9"/>
      <c r="O347" s="111"/>
    </row>
    <row r="348" spans="2:16" ht="12.75">
      <c r="B348" s="9"/>
      <c r="O348" s="103"/>
      <c r="P348" s="103"/>
    </row>
    <row r="349" spans="2:17" ht="12.75">
      <c r="B349" s="9"/>
      <c r="O349" s="119"/>
      <c r="P349" s="118"/>
      <c r="Q349" s="118"/>
    </row>
    <row r="350" ht="12.75">
      <c r="B350" s="9"/>
    </row>
    <row r="351" ht="12.75">
      <c r="B351" s="27" t="s">
        <v>159</v>
      </c>
    </row>
    <row r="352" ht="12.75">
      <c r="B352" s="9"/>
    </row>
    <row r="353" ht="12.75">
      <c r="B353" s="9"/>
    </row>
    <row r="354" ht="12.75">
      <c r="B354" s="9"/>
    </row>
    <row r="355" ht="12.75">
      <c r="B355" s="9"/>
    </row>
    <row r="356" ht="12.75">
      <c r="B356" s="9"/>
    </row>
    <row r="357" ht="12.75">
      <c r="B357" s="9"/>
    </row>
    <row r="358" ht="12.75">
      <c r="B358" s="9"/>
    </row>
    <row r="359" ht="12.75">
      <c r="B359" s="9"/>
    </row>
    <row r="360" ht="12.75">
      <c r="B360" s="9"/>
    </row>
    <row r="361" ht="12.75">
      <c r="B361" s="9"/>
    </row>
    <row r="362" ht="12.75">
      <c r="B362" s="27" t="s">
        <v>160</v>
      </c>
    </row>
    <row r="364" ht="12.75">
      <c r="N364" s="134"/>
    </row>
    <row r="368" ht="12.75">
      <c r="B368" s="27" t="s">
        <v>161</v>
      </c>
    </row>
    <row r="372" ht="12.75">
      <c r="B372" s="27" t="s">
        <v>162</v>
      </c>
    </row>
    <row r="374" s="9" customFormat="1" ht="12.75">
      <c r="O374" s="77"/>
    </row>
    <row r="375" spans="9:15" s="9" customFormat="1" ht="12.75">
      <c r="I375" s="149" t="s">
        <v>3</v>
      </c>
      <c r="J375" s="149"/>
      <c r="K375" s="149" t="s">
        <v>4</v>
      </c>
      <c r="L375" s="149"/>
      <c r="O375" s="77"/>
    </row>
    <row r="376" spans="9:15" s="9" customFormat="1" ht="12.75">
      <c r="I376" s="149" t="s">
        <v>166</v>
      </c>
      <c r="J376" s="149"/>
      <c r="K376" s="149" t="s">
        <v>244</v>
      </c>
      <c r="L376" s="149"/>
      <c r="O376" s="77"/>
    </row>
    <row r="377" spans="9:19" s="34" customFormat="1" ht="12.75">
      <c r="I377" s="107">
        <f>I19</f>
        <v>40086</v>
      </c>
      <c r="J377" s="107">
        <f>J19</f>
        <v>39721</v>
      </c>
      <c r="K377" s="107">
        <f>K19</f>
        <v>40086</v>
      </c>
      <c r="L377" s="107">
        <f>L19</f>
        <v>39721</v>
      </c>
      <c r="O377" s="83"/>
      <c r="S377" s="18"/>
    </row>
    <row r="378" spans="9:15" s="9" customFormat="1" ht="12.75">
      <c r="I378" s="17" t="s">
        <v>163</v>
      </c>
      <c r="J378" s="17" t="s">
        <v>164</v>
      </c>
      <c r="K378" s="17" t="s">
        <v>165</v>
      </c>
      <c r="L378" s="17" t="s">
        <v>164</v>
      </c>
      <c r="O378" s="77"/>
    </row>
    <row r="379" spans="9:15" s="9" customFormat="1" ht="12.75">
      <c r="I379" s="18"/>
      <c r="J379" s="120"/>
      <c r="K379" s="18"/>
      <c r="L379" s="120"/>
      <c r="O379" s="77"/>
    </row>
    <row r="380" spans="3:15" s="9" customFormat="1" ht="12.75">
      <c r="C380" s="18" t="s">
        <v>167</v>
      </c>
      <c r="I380" s="45"/>
      <c r="K380" s="45"/>
      <c r="L380" s="45"/>
      <c r="O380" s="77"/>
    </row>
    <row r="381" spans="3:15" s="9" customFormat="1" ht="12.75">
      <c r="C381" s="35" t="s">
        <v>168</v>
      </c>
      <c r="D381" s="18" t="s">
        <v>169</v>
      </c>
      <c r="G381" s="23"/>
      <c r="I381" s="69">
        <v>136</v>
      </c>
      <c r="J381" s="69">
        <v>165</v>
      </c>
      <c r="K381" s="69">
        <v>268</v>
      </c>
      <c r="L381" s="69">
        <v>274</v>
      </c>
      <c r="O381" s="77"/>
    </row>
    <row r="382" spans="3:15" s="9" customFormat="1" ht="12.75">
      <c r="C382" s="35" t="s">
        <v>168</v>
      </c>
      <c r="D382" s="18" t="s">
        <v>172</v>
      </c>
      <c r="F382" s="23"/>
      <c r="G382" s="23"/>
      <c r="I382" s="69">
        <v>117</v>
      </c>
      <c r="J382" s="69">
        <v>12</v>
      </c>
      <c r="K382" s="69">
        <v>117</v>
      </c>
      <c r="L382" s="45">
        <v>38</v>
      </c>
      <c r="O382" s="77"/>
    </row>
    <row r="383" spans="3:15" s="9" customFormat="1" ht="12.75">
      <c r="C383" s="35" t="s">
        <v>168</v>
      </c>
      <c r="D383" s="18" t="s">
        <v>170</v>
      </c>
      <c r="G383" s="23"/>
      <c r="I383" s="69">
        <v>119</v>
      </c>
      <c r="J383" s="69">
        <v>247</v>
      </c>
      <c r="K383" s="69">
        <v>210</v>
      </c>
      <c r="L383" s="69">
        <v>802</v>
      </c>
      <c r="O383" s="77"/>
    </row>
    <row r="384" spans="3:15" s="9" customFormat="1" ht="12.75">
      <c r="C384" s="35" t="s">
        <v>168</v>
      </c>
      <c r="D384" s="9" t="s">
        <v>171</v>
      </c>
      <c r="I384" s="45">
        <v>189</v>
      </c>
      <c r="J384" s="45">
        <v>17</v>
      </c>
      <c r="K384" s="45">
        <v>-271</v>
      </c>
      <c r="L384" s="45">
        <v>129</v>
      </c>
      <c r="O384" s="77"/>
    </row>
    <row r="385" spans="9:18" s="9" customFormat="1" ht="13.5" thickBot="1">
      <c r="I385" s="50">
        <f>SUM(I381:I384)</f>
        <v>561</v>
      </c>
      <c r="J385" s="50">
        <f>SUM(J381:J384)</f>
        <v>441</v>
      </c>
      <c r="K385" s="50">
        <f>SUM(K381:K384)</f>
        <v>324</v>
      </c>
      <c r="L385" s="50">
        <f>SUM(L381:L384)</f>
        <v>1243</v>
      </c>
      <c r="O385" s="110"/>
      <c r="P385" s="112"/>
      <c r="Q385" s="110"/>
      <c r="R385" s="110"/>
    </row>
    <row r="386" spans="9:15" s="9" customFormat="1" ht="13.5" thickTop="1">
      <c r="I386" s="101"/>
      <c r="J386" s="45"/>
      <c r="K386" s="101"/>
      <c r="L386" s="45"/>
      <c r="O386" s="112"/>
    </row>
    <row r="387" s="9" customFormat="1" ht="12.75">
      <c r="O387" s="77"/>
    </row>
    <row r="388" spans="2:14" ht="12.75">
      <c r="B388" s="27"/>
      <c r="N388" s="104"/>
    </row>
    <row r="389" ht="12.75">
      <c r="N389" s="104"/>
    </row>
    <row r="390" ht="12.75">
      <c r="N390" s="104"/>
    </row>
    <row r="391" ht="12.75">
      <c r="N391" s="104"/>
    </row>
    <row r="392" ht="12.75">
      <c r="N392" s="104"/>
    </row>
    <row r="393" ht="12.75">
      <c r="N393" s="104"/>
    </row>
    <row r="394" ht="12.75">
      <c r="N394" s="104"/>
    </row>
    <row r="399" ht="12.75">
      <c r="B399" s="27" t="s">
        <v>173</v>
      </c>
    </row>
    <row r="403" ht="12.75">
      <c r="B403" s="27" t="s">
        <v>174</v>
      </c>
    </row>
    <row r="408" ht="12.75">
      <c r="B408" s="27" t="s">
        <v>175</v>
      </c>
    </row>
    <row r="414" ht="12.75">
      <c r="B414" s="27" t="s">
        <v>176</v>
      </c>
    </row>
    <row r="416" s="9" customFormat="1" ht="12.75">
      <c r="O416" s="77"/>
    </row>
    <row r="417" spans="8:15" s="9" customFormat="1" ht="12.75">
      <c r="H417" s="17" t="s">
        <v>151</v>
      </c>
      <c r="I417" s="17" t="s">
        <v>152</v>
      </c>
      <c r="J417" s="31" t="s">
        <v>223</v>
      </c>
      <c r="K417" s="38"/>
      <c r="L417" s="38"/>
      <c r="O417" s="77"/>
    </row>
    <row r="418" spans="3:15" s="9" customFormat="1" ht="12.75">
      <c r="C418" s="31" t="s">
        <v>177</v>
      </c>
      <c r="H418" s="17" t="s">
        <v>13</v>
      </c>
      <c r="I418" s="17" t="s">
        <v>13</v>
      </c>
      <c r="J418" s="31" t="s">
        <v>224</v>
      </c>
      <c r="K418" s="38"/>
      <c r="L418" s="38"/>
      <c r="O418" s="77"/>
    </row>
    <row r="419" spans="10:15" s="9" customFormat="1" ht="12.75">
      <c r="J419" s="71" t="s">
        <v>225</v>
      </c>
      <c r="O419" s="77"/>
    </row>
    <row r="420" spans="3:15" s="9" customFormat="1" ht="12.75">
      <c r="C420" s="37" t="s">
        <v>178</v>
      </c>
      <c r="D420" s="38"/>
      <c r="J420" s="19"/>
      <c r="O420" s="77"/>
    </row>
    <row r="421" spans="3:15" s="9" customFormat="1" ht="12.75">
      <c r="C421" s="38" t="s">
        <v>179</v>
      </c>
      <c r="H421" s="45"/>
      <c r="I421" s="45"/>
      <c r="J421" s="96"/>
      <c r="L421" s="67"/>
      <c r="O421" s="77"/>
    </row>
    <row r="422" spans="8:15" s="9" customFormat="1" ht="12.75">
      <c r="H422" s="45"/>
      <c r="I422" s="45"/>
      <c r="J422" s="96"/>
      <c r="L422" s="67"/>
      <c r="O422" s="77"/>
    </row>
    <row r="423" spans="3:15" s="9" customFormat="1" ht="12.75">
      <c r="C423" s="31" t="s">
        <v>180</v>
      </c>
      <c r="E423" s="32"/>
      <c r="G423" s="32"/>
      <c r="H423" s="84">
        <v>0</v>
      </c>
      <c r="I423" s="84">
        <v>0</v>
      </c>
      <c r="J423" s="94" t="s">
        <v>216</v>
      </c>
      <c r="L423" s="67"/>
      <c r="O423" s="77"/>
    </row>
    <row r="424" spans="3:15" s="9" customFormat="1" ht="12.75">
      <c r="C424" s="31" t="s">
        <v>181</v>
      </c>
      <c r="G424" s="32"/>
      <c r="H424" s="84">
        <v>0</v>
      </c>
      <c r="I424" s="84">
        <v>0</v>
      </c>
      <c r="J424" s="94" t="s">
        <v>216</v>
      </c>
      <c r="L424" s="67"/>
      <c r="O424" s="77"/>
    </row>
    <row r="425" spans="3:15" s="9" customFormat="1" ht="12.75">
      <c r="C425" s="31" t="s">
        <v>182</v>
      </c>
      <c r="H425" s="84">
        <v>0</v>
      </c>
      <c r="I425" s="84">
        <v>544</v>
      </c>
      <c r="J425" s="132">
        <v>7479</v>
      </c>
      <c r="L425" s="67"/>
      <c r="M425" s="32"/>
      <c r="O425" s="77"/>
    </row>
    <row r="426" spans="3:15" s="9" customFormat="1" ht="12.75">
      <c r="C426" s="31" t="s">
        <v>183</v>
      </c>
      <c r="F426" s="32"/>
      <c r="H426" s="45">
        <v>0</v>
      </c>
      <c r="I426" s="45">
        <v>0</v>
      </c>
      <c r="J426" s="116" t="s">
        <v>216</v>
      </c>
      <c r="L426" s="67"/>
      <c r="O426" s="77"/>
    </row>
    <row r="427" spans="3:15" s="9" customFormat="1" ht="12.75">
      <c r="C427" s="31" t="s">
        <v>184</v>
      </c>
      <c r="E427" s="39"/>
      <c r="F427" s="32"/>
      <c r="G427" s="39"/>
      <c r="H427" s="45">
        <v>0</v>
      </c>
      <c r="I427" s="45">
        <v>424</v>
      </c>
      <c r="J427" s="95">
        <v>122</v>
      </c>
      <c r="L427" s="67"/>
      <c r="O427" s="77"/>
    </row>
    <row r="428" spans="3:15" s="9" customFormat="1" ht="13.5" thickBot="1">
      <c r="C428" s="31"/>
      <c r="E428" s="39"/>
      <c r="F428" s="32"/>
      <c r="G428" s="39"/>
      <c r="H428" s="85">
        <f>SUM(H423:H427)</f>
        <v>0</v>
      </c>
      <c r="I428" s="50">
        <f>SUM(I423:I427)</f>
        <v>968</v>
      </c>
      <c r="J428" s="96"/>
      <c r="L428" s="67"/>
      <c r="O428" s="81"/>
    </row>
    <row r="429" spans="8:15" s="9" customFormat="1" ht="13.5" thickTop="1">
      <c r="H429" s="45"/>
      <c r="I429" s="86"/>
      <c r="J429" s="97"/>
      <c r="L429" s="67"/>
      <c r="O429" s="77"/>
    </row>
    <row r="430" spans="3:15" s="9" customFormat="1" ht="12.75">
      <c r="C430" s="37" t="s">
        <v>187</v>
      </c>
      <c r="D430" s="38"/>
      <c r="E430" s="38"/>
      <c r="F430" s="38"/>
      <c r="G430" s="38"/>
      <c r="H430" s="87"/>
      <c r="I430" s="87"/>
      <c r="J430" s="96"/>
      <c r="L430" s="67"/>
      <c r="O430" s="77"/>
    </row>
    <row r="431" spans="3:15" s="9" customFormat="1" ht="12.75">
      <c r="C431" s="31" t="s">
        <v>188</v>
      </c>
      <c r="D431" s="31"/>
      <c r="E431" s="38"/>
      <c r="F431" s="38"/>
      <c r="G431" s="38"/>
      <c r="H431" s="87"/>
      <c r="I431" s="87"/>
      <c r="J431" s="96"/>
      <c r="L431" s="67"/>
      <c r="O431" s="77"/>
    </row>
    <row r="432" spans="3:15" s="9" customFormat="1" ht="12.75">
      <c r="C432" s="31" t="s">
        <v>189</v>
      </c>
      <c r="D432" s="38"/>
      <c r="F432" s="38"/>
      <c r="G432" s="38"/>
      <c r="H432" s="84">
        <v>0</v>
      </c>
      <c r="I432" s="87">
        <v>0</v>
      </c>
      <c r="J432" s="95"/>
      <c r="L432" s="67"/>
      <c r="O432" s="77"/>
    </row>
    <row r="433" spans="3:15" s="9" customFormat="1" ht="12.75">
      <c r="C433" s="31" t="s">
        <v>185</v>
      </c>
      <c r="D433" s="38"/>
      <c r="F433" s="31"/>
      <c r="G433" s="38"/>
      <c r="H433" s="45"/>
      <c r="I433" s="88"/>
      <c r="J433" s="96"/>
      <c r="L433" s="67"/>
      <c r="O433" s="77"/>
    </row>
    <row r="434" spans="3:15" s="9" customFormat="1" ht="12.75">
      <c r="C434" s="31" t="s">
        <v>190</v>
      </c>
      <c r="D434" s="38"/>
      <c r="F434" s="38"/>
      <c r="G434" s="38"/>
      <c r="H434" s="84">
        <v>0</v>
      </c>
      <c r="I434" s="88">
        <v>0</v>
      </c>
      <c r="J434" s="95"/>
      <c r="L434" s="67"/>
      <c r="O434" s="77"/>
    </row>
    <row r="435" spans="3:15" s="9" customFormat="1" ht="12.75">
      <c r="C435" s="31" t="s">
        <v>186</v>
      </c>
      <c r="D435" s="38"/>
      <c r="F435" s="38"/>
      <c r="G435" s="31"/>
      <c r="H435" s="87"/>
      <c r="I435" s="88"/>
      <c r="J435" s="96"/>
      <c r="L435" s="67"/>
      <c r="O435" s="77"/>
    </row>
    <row r="436" spans="3:15" s="9" customFormat="1" ht="13.5" thickBot="1">
      <c r="C436" s="38"/>
      <c r="D436" s="38"/>
      <c r="F436" s="31"/>
      <c r="G436" s="38"/>
      <c r="H436" s="89">
        <f>SUM(H432:H435)</f>
        <v>0</v>
      </c>
      <c r="I436" s="89">
        <f>SUM(I432:I435)</f>
        <v>0</v>
      </c>
      <c r="J436" s="96"/>
      <c r="L436" s="67"/>
      <c r="O436" s="81"/>
    </row>
    <row r="437" spans="3:15" s="9" customFormat="1" ht="13.5" thickTop="1">
      <c r="C437" s="38"/>
      <c r="D437" s="38"/>
      <c r="E437" s="38"/>
      <c r="F437" s="38"/>
      <c r="G437" s="38"/>
      <c r="H437" s="93"/>
      <c r="I437" s="90"/>
      <c r="J437" s="91"/>
      <c r="K437" s="91"/>
      <c r="L437" s="67"/>
      <c r="O437" s="77"/>
    </row>
    <row r="439" ht="12.75">
      <c r="B439" s="27" t="s">
        <v>191</v>
      </c>
    </row>
    <row r="454" spans="2:4" ht="12.75">
      <c r="B454" s="27" t="s">
        <v>192</v>
      </c>
      <c r="C454" s="41"/>
      <c r="D454" s="30"/>
    </row>
    <row r="455" spans="3:4" ht="12.75">
      <c r="C455" s="30"/>
      <c r="D455" s="29"/>
    </row>
    <row r="456" spans="3:4" ht="12.75">
      <c r="C456" s="29"/>
      <c r="D456" s="30"/>
    </row>
    <row r="457" spans="3:4" ht="12.75">
      <c r="C457" s="30"/>
      <c r="D457" s="29"/>
    </row>
    <row r="458" spans="3:14" ht="12.75">
      <c r="C458" s="29"/>
      <c r="D458" s="30"/>
      <c r="N458" s="106"/>
    </row>
    <row r="459" spans="3:14" ht="12.75">
      <c r="C459" s="30"/>
      <c r="D459" s="29"/>
      <c r="N459" s="106"/>
    </row>
    <row r="460" spans="3:14" ht="12.75">
      <c r="C460" s="30"/>
      <c r="D460" s="29"/>
      <c r="N460" s="106"/>
    </row>
    <row r="461" ht="12.75">
      <c r="N461" s="106"/>
    </row>
    <row r="462" ht="12.75">
      <c r="N462" s="106"/>
    </row>
    <row r="463" ht="12.75">
      <c r="N463" s="106"/>
    </row>
    <row r="464" ht="12.75">
      <c r="B464" s="27" t="s">
        <v>193</v>
      </c>
    </row>
    <row r="468" ht="12.75">
      <c r="C468" s="30" t="s">
        <v>233</v>
      </c>
    </row>
    <row r="469" ht="12.75">
      <c r="C469" s="30"/>
    </row>
    <row r="470" ht="12.75">
      <c r="C470" s="30"/>
    </row>
    <row r="471" ht="12.75">
      <c r="C471" s="30"/>
    </row>
    <row r="473" ht="12.75">
      <c r="C473" s="30" t="s">
        <v>234</v>
      </c>
    </row>
    <row r="474" ht="12.75">
      <c r="C474" s="30"/>
    </row>
    <row r="475" spans="3:15" s="9" customFormat="1" ht="12.75">
      <c r="C475" s="9" t="s">
        <v>236</v>
      </c>
      <c r="O475" s="77"/>
    </row>
    <row r="476" s="9" customFormat="1" ht="12.75">
      <c r="O476" s="77"/>
    </row>
    <row r="477" s="9" customFormat="1" ht="12.75">
      <c r="O477" s="77"/>
    </row>
    <row r="478" spans="2:3" ht="12.75">
      <c r="B478" s="27" t="s">
        <v>194</v>
      </c>
      <c r="C478" s="42" t="s">
        <v>195</v>
      </c>
    </row>
    <row r="479" s="9" customFormat="1" ht="12.75">
      <c r="O479" s="77"/>
    </row>
    <row r="480" spans="11:15" s="9" customFormat="1" ht="12.75">
      <c r="K480" s="17" t="s">
        <v>196</v>
      </c>
      <c r="L480" s="17" t="s">
        <v>197</v>
      </c>
      <c r="O480" s="77"/>
    </row>
    <row r="481" spans="11:15" s="9" customFormat="1" ht="12.75">
      <c r="K481" s="31">
        <v>2009</v>
      </c>
      <c r="L481" s="31">
        <v>2009</v>
      </c>
      <c r="O481" s="77"/>
    </row>
    <row r="482" s="9" customFormat="1" ht="12.75">
      <c r="O482" s="77"/>
    </row>
    <row r="483" spans="3:15" s="9" customFormat="1" ht="12.75">
      <c r="C483" s="42" t="s">
        <v>198</v>
      </c>
      <c r="O483" s="77"/>
    </row>
    <row r="484" spans="3:15" s="9" customFormat="1" ht="13.5" thickBot="1">
      <c r="C484" s="31" t="s">
        <v>199</v>
      </c>
      <c r="F484" s="33"/>
      <c r="H484" s="33"/>
      <c r="K484" s="98">
        <f>I42</f>
        <v>2205</v>
      </c>
      <c r="L484" s="98">
        <f>K42</f>
        <v>4366</v>
      </c>
      <c r="O484" s="77"/>
    </row>
    <row r="485" spans="3:15" s="9" customFormat="1" ht="13.5" thickTop="1">
      <c r="C485" s="32"/>
      <c r="O485" s="77"/>
    </row>
    <row r="486" spans="3:15" s="9" customFormat="1" ht="12.75">
      <c r="C486" s="42" t="s">
        <v>200</v>
      </c>
      <c r="O486" s="77"/>
    </row>
    <row r="487" spans="3:15" s="9" customFormat="1" ht="12.75">
      <c r="C487" s="31" t="s">
        <v>33</v>
      </c>
      <c r="D487" s="27" t="s">
        <v>209</v>
      </c>
      <c r="O487" s="77"/>
    </row>
    <row r="488" spans="4:15" s="9" customFormat="1" ht="13.5" thickBot="1">
      <c r="D488" s="31" t="s">
        <v>208</v>
      </c>
      <c r="E488" s="33"/>
      <c r="G488" s="33"/>
      <c r="K488" s="51">
        <f>+I51</f>
        <v>40950</v>
      </c>
      <c r="L488" s="51">
        <f>+K51</f>
        <v>40955</v>
      </c>
      <c r="O488" s="77"/>
    </row>
    <row r="489" spans="3:15" s="9" customFormat="1" ht="13.5" thickTop="1">
      <c r="C489" s="32"/>
      <c r="O489" s="77"/>
    </row>
    <row r="490" spans="3:15" s="9" customFormat="1" ht="12.75">
      <c r="C490" s="18" t="s">
        <v>211</v>
      </c>
      <c r="D490" s="27" t="s">
        <v>210</v>
      </c>
      <c r="O490" s="77"/>
    </row>
    <row r="491" spans="4:15" s="9" customFormat="1" ht="12.75">
      <c r="D491" s="18" t="s">
        <v>201</v>
      </c>
      <c r="O491" s="77"/>
    </row>
    <row r="492" spans="3:15" s="9" customFormat="1" ht="12.75">
      <c r="C492" s="10"/>
      <c r="O492" s="77"/>
    </row>
    <row r="493" spans="3:15" s="9" customFormat="1" ht="13.5" thickBot="1">
      <c r="C493" s="42" t="s">
        <v>202</v>
      </c>
      <c r="G493" s="40"/>
      <c r="I493" s="40"/>
      <c r="K493" s="99">
        <f>K484/K488*100</f>
        <v>5.384615384615385</v>
      </c>
      <c r="L493" s="99">
        <f>L484/L488*100</f>
        <v>10.660481015748994</v>
      </c>
      <c r="O493" s="77"/>
    </row>
    <row r="494" s="9" customFormat="1" ht="13.5" thickTop="1">
      <c r="O494" s="77"/>
    </row>
    <row r="495" s="9" customFormat="1" ht="12.75">
      <c r="O495" s="77"/>
    </row>
    <row r="496" s="9" customFormat="1" ht="12.75">
      <c r="O496" s="77"/>
    </row>
    <row r="497" s="9" customFormat="1" ht="12.75">
      <c r="O497" s="77"/>
    </row>
    <row r="498" spans="2:15" s="27" customFormat="1" ht="12.75">
      <c r="B498" s="43" t="s">
        <v>203</v>
      </c>
      <c r="O498" s="77"/>
    </row>
    <row r="499" spans="2:15" s="27" customFormat="1" ht="12.75">
      <c r="B499" s="43"/>
      <c r="O499" s="77"/>
    </row>
    <row r="500" spans="2:15" s="27" customFormat="1" ht="12.75">
      <c r="B500" s="43" t="s">
        <v>204</v>
      </c>
      <c r="O500" s="77"/>
    </row>
    <row r="501" spans="2:15" s="27" customFormat="1" ht="12.75">
      <c r="B501" s="43" t="s">
        <v>205</v>
      </c>
      <c r="O501" s="77"/>
    </row>
    <row r="502" spans="2:15" s="27" customFormat="1" ht="12.75">
      <c r="B502" s="43" t="s">
        <v>206</v>
      </c>
      <c r="O502" s="77"/>
    </row>
    <row r="503" spans="2:15" s="27" customFormat="1" ht="12.75">
      <c r="B503" s="43"/>
      <c r="O503" s="77"/>
    </row>
    <row r="504" spans="2:15" s="27" customFormat="1" ht="12.75">
      <c r="B504" s="43" t="s">
        <v>207</v>
      </c>
      <c r="O504" s="77"/>
    </row>
    <row r="505" spans="2:15" s="27" customFormat="1" ht="12.75">
      <c r="B505" s="146" t="s">
        <v>249</v>
      </c>
      <c r="C505" s="147"/>
      <c r="D505" s="148"/>
      <c r="O505" s="77"/>
    </row>
  </sheetData>
  <sheetProtection/>
  <mergeCells count="8">
    <mergeCell ref="I14:J14"/>
    <mergeCell ref="K14:L14"/>
    <mergeCell ref="B505:D505"/>
    <mergeCell ref="K376:L376"/>
    <mergeCell ref="K375:L375"/>
    <mergeCell ref="I375:J375"/>
    <mergeCell ref="I376:J376"/>
    <mergeCell ref="K276:L276"/>
  </mergeCells>
  <printOptions horizontalCentered="1"/>
  <pageMargins left="0.3" right="0.16" top="0.55" bottom="0.5" header="0.3" footer="0.2362204724409449"/>
  <pageSetup horizontalDpi="600" verticalDpi="600" orientation="portrait" paperSize="9" scale="72" r:id="rId4"/>
  <headerFooter alignWithMargins="0">
    <oddFooter>&amp;CPage &amp;P of &amp;N</oddFooter>
  </headerFooter>
  <rowBreaks count="7" manualBreakCount="7">
    <brk id="63" max="255" man="1"/>
    <brk id="128" max="12" man="1"/>
    <brk id="170" max="255" man="1"/>
    <brk id="225" max="255" man="1"/>
    <brk id="298" max="12" man="1"/>
    <brk id="370" max="12" man="1"/>
    <brk id="437" max="12" man="1"/>
  </rowBreaks>
  <colBreaks count="1" manualBreakCount="1">
    <brk id="16" max="104"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User</cp:lastModifiedBy>
  <cp:lastPrinted>2009-11-09T11:37:51Z</cp:lastPrinted>
  <dcterms:created xsi:type="dcterms:W3CDTF">2008-08-04T08:58:24Z</dcterms:created>
  <dcterms:modified xsi:type="dcterms:W3CDTF">2009-11-18T10:06:41Z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1429212460</vt:i4>
  </property>
  <property fmtid="{D5CDD505-2E9C-101B-9397-08002B2CF9AE}" pid="3" name="_NewReviewCycle">
    <vt:lpwstr/>
  </property>
  <property fmtid="{D5CDD505-2E9C-101B-9397-08002B2CF9AE}" pid="4" name="_EmailSubject">
    <vt:lpwstr>Ann2009Q3 (Revised - Please use this copy)</vt:lpwstr>
  </property>
  <property fmtid="{D5CDD505-2E9C-101B-9397-08002B2CF9AE}" pid="5" name="_AuthorEmail">
    <vt:lpwstr>leesm@sunchirin.net</vt:lpwstr>
  </property>
  <property fmtid="{D5CDD505-2E9C-101B-9397-08002B2CF9AE}" pid="6" name="_AuthorEmailDisplayName">
    <vt:lpwstr>stacey</vt:lpwstr>
  </property>
  <property fmtid="{D5CDD505-2E9C-101B-9397-08002B2CF9AE}" pid="7" name="_PreviousAdHocReviewCycleID">
    <vt:i4>-590980226</vt:i4>
  </property>
  <property fmtid="{D5CDD505-2E9C-101B-9397-08002B2CF9AE}" pid="8" name="_ReviewingToolsShownOnce">
    <vt:lpwstr/>
  </property>
</Properties>
</file>